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xlsBook"/>
  <bookViews>
    <workbookView xWindow="930" yWindow="300" windowWidth="13665" windowHeight="7950" tabRatio="887"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2.1 | Т-ТЭ | &gt;=25МВт" sheetId="624" state="veryHidden" r:id="rId8"/>
    <sheet name="Форма 1.0.1 | Т-ТЭ | ТСО" sheetId="614" state="veryHidden" r:id="rId9"/>
    <sheet name="Форма 4.2.1 | Т-ТЭ | ТСО" sheetId="625" state="veryHidden" r:id="rId10"/>
    <sheet name="Форма 1.0.1 | Т-ТЭ | потр" sheetId="643" state="veryHidden" r:id="rId11"/>
    <sheet name="Форма 4.2.1 | Т-ТЭ | потр" sheetId="642" state="veryHidden" r:id="rId12"/>
    <sheet name="Форма 1.0.1 | Т-ТЭ | предел" sheetId="635" state="veryHidden" r:id="rId13"/>
    <sheet name="Форма 4.2.1 | Т-ТЭ | предел" sheetId="626" state="veryHidden" r:id="rId14"/>
    <sheet name="Форма 1.0.1 | Т-ТЭ | индикат" sheetId="641" state="veryHidden" r:id="rId15"/>
    <sheet name="Форма 4.2.1 | Т-ТЭ | индикат" sheetId="640" state="veryHidden" r:id="rId16"/>
    <sheet name="Форма 1.0.1 | Резерв мощности" sheetId="636" state="veryHidden" r:id="rId17"/>
    <sheet name="Форма 4.2.1 | Резерв мощности" sheetId="631" state="veryHidden" r:id="rId18"/>
    <sheet name="Форма 1.0.1 | Т-ТН" sheetId="637" state="veryHidden" r:id="rId19"/>
    <sheet name="Форма 4.2.2 | Т-ТН" sheetId="627" state="veryHidden" r:id="rId20"/>
    <sheet name="Форма 1.0.1 | Т-передача ТЭ" sheetId="638" state="veryHidden" r:id="rId21"/>
    <sheet name="Форма 4.2.2 | Т-передача ТЭ" sheetId="629" state="veryHidden" r:id="rId22"/>
    <sheet name="Форма 1.0.1 | Т-передача ТН" sheetId="639" state="veryHidden" r:id="rId23"/>
    <sheet name="Форма 4.2.2 | Т-передача ТН" sheetId="630" state="veryHidden" r:id="rId24"/>
    <sheet name="Форма 1.0.1 | Т-гор.вода" sheetId="616" state="veryHidden" r:id="rId25"/>
    <sheet name="Форма 4.2.3 | Т-гор.вода" sheetId="628" state="veryHidden" r:id="rId26"/>
    <sheet name="Форма 1.0.1 | Т-подкл" sheetId="618" r:id="rId27"/>
    <sheet name="Форма 4.2.4 | Т-подкл" sheetId="633" r:id="rId28"/>
    <sheet name="Форма 1.0.1 | Т-подкл(инд)" sheetId="617" state="veryHidden" r:id="rId29"/>
    <sheet name="Форма 4.2.5 | Т-подкл(инд)" sheetId="632" state="veryHidden" r:id="rId30"/>
    <sheet name="Форма 1.0.1 | Форма 4.7" sheetId="622" r:id="rId31"/>
    <sheet name="Форма 4.7" sheetId="608" r:id="rId32"/>
    <sheet name="Форма 1.0.1 | Форма 4.8" sheetId="644" r:id="rId33"/>
    <sheet name="Форма 4.8" sheetId="610"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TempFilter" sheetId="620" state="veryHidden" r:id="rId41"/>
    <sheet name="modCheckCyan" sheetId="612" state="veryHidden" r:id="rId42"/>
    <sheet name="REESTR_LINK" sheetId="602" state="veryHidden" r:id="rId43"/>
    <sheet name="REESTR_DS" sheetId="603" state="veryHidden" r:id="rId44"/>
    <sheet name="modHTTP" sheetId="604" state="veryHidden" r:id="rId45"/>
    <sheet name="modfrmRezimChoose" sheetId="609" state="veryHidden" r:id="rId46"/>
    <sheet name="modSheetMain" sheetId="599" state="veryHidden" r:id="rId47"/>
    <sheet name="REESTR_VT" sheetId="577" state="veryHidden" r:id="rId48"/>
    <sheet name="REESTR_VED" sheetId="579" state="veryHidden" r:id="rId49"/>
    <sheet name="modfrmReestrObj" sheetId="570" state="veryHidden" r:id="rId50"/>
    <sheet name="AllSheetsInThisWorkbook" sheetId="389" state="veryHidden" r:id="rId51"/>
    <sheet name="et_union_vert" sheetId="521" state="veryHidden" r:id="rId52"/>
    <sheet name="modInstruction" sheetId="605" state="veryHidden" r:id="rId53"/>
    <sheet name="modRegion" sheetId="528" state="veryHidden" r:id="rId54"/>
    <sheet name="modReestr" sheetId="433" state="veryHidden" r:id="rId55"/>
    <sheet name="modfrmReestr" sheetId="434" state="veryHidden" r:id="rId56"/>
    <sheet name="modUpdTemplMain" sheetId="424" state="veryHidden" r:id="rId57"/>
    <sheet name="REESTR_ORG" sheetId="390" state="veryHidden" r:id="rId58"/>
    <sheet name="modClassifierValidate" sheetId="400" state="veryHidden" r:id="rId59"/>
    <sheet name="modProv" sheetId="520" state="veryHidden" r:id="rId60"/>
    <sheet name="modHyp" sheetId="398" state="veryHidden" r:id="rId61"/>
    <sheet name="modServiceModule" sheetId="594" state="veryHidden" r:id="rId62"/>
    <sheet name="modList01" sheetId="551" state="veryHidden" r:id="rId63"/>
    <sheet name="modList02" sheetId="504"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Т-подкл'!$M$19:$AG$27</definedName>
    <definedName name="checkCell_List06_10_double_date">'Форма 4.2.4 | Т-подкл'!$AH$19:$AH$27</definedName>
    <definedName name="checkCell_List06_10_plata">'Форма 4.2.4 | Т-подкл'!$Z$15:$AA$27</definedName>
    <definedName name="checkCell_List06_10_unique">'Форма 4.2.4 | Т-подкл'!$AI$19:$AI$27</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4.7'!$D$10:$G$23</definedName>
    <definedName name="checkCells_List05_1">'Форма 1.0.1 | Т-ТЭ | &gt;=25МВт'!$F$7:$I$17</definedName>
    <definedName name="checkCells_List05_10">'Форма 1.0.1 | Т-подкл'!$F$7:$I$13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4.7'!$F$12:$G$23</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Т-подкл'!$V$18:$V$27</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Т-подкл'!$N$18:$N$27</definedName>
    <definedName name="flagTS">'Форма 4.2.4 | Т-подкл'!$R$18:$R$27</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REESTR_MO!$A$2:$D$464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Т-подкл'!$AF$19:$AF$27</definedName>
    <definedName name="List06_10_note">'Форма 4.2.4 | Т-подкл'!$AG$19:$AG$27</definedName>
    <definedName name="List06_10_Period">'Форма 4.2.4 | Т-подкл'!$Z$19:$AE$27</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4.7'!$F$12:$F$23</definedName>
    <definedName name="List11_note">'Форма 4.7'!$G$10:$G$23</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4.7'!$E$12:$E$17</definedName>
    <definedName name="pCng_List11_2">'Форма 4.7'!$E$19:$E$20</definedName>
    <definedName name="pCng_List11_3">'Форма 4.7'!$E$22:$E$23</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Т-подкл'!$N$19:$AF$27,'Форма 4.2.4 | Т-подкл'!$N$19:$AF$27,'Форма 4.2.4 | Т-подкл'!$N$19:$AF$27</definedName>
    <definedName name="pDel_List06_10_5">'Форма 4.2.4 | Т-подкл'!$K$19:$K$27</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4.7'!$C$12:$C$17</definedName>
    <definedName name="pDel_List11_2">'Форма 4.7'!$C$19:$C$20</definedName>
    <definedName name="pDel_List11_3">'Форма 4.7'!$C$22:$C$23</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Т-подкл'!$AF$15:$AF$27</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4.7'!$E$17</definedName>
    <definedName name="pIns_List11_2">'Форма 4.7'!$E$20</definedName>
    <definedName name="pIns_List11_3">'Форма 4.7'!$E$23</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REESTR_ORG!$A$2:$J$167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25725"/>
</workbook>
</file>

<file path=xl/calcChain.xml><?xml version="1.0" encoding="utf-8"?>
<calcChain xmlns="http://schemas.openxmlformats.org/spreadsheetml/2006/main">
  <c r="A122" i="612"/>
  <c r="A123"/>
  <c r="A120"/>
  <c r="A121"/>
  <c r="A118"/>
  <c r="A119"/>
  <c r="A116"/>
  <c r="A117"/>
  <c r="N7" i="633"/>
  <c r="N8"/>
  <c r="N9"/>
  <c r="N10"/>
  <c r="N18"/>
  <c r="R18" s="1"/>
  <c r="Y18" s="1"/>
  <c r="Z18" s="1"/>
  <c r="AA18" s="1"/>
  <c r="AB18" s="1"/>
  <c r="AC18" s="1"/>
  <c r="AE18" s="1"/>
  <c r="AG18" s="1"/>
  <c r="L19"/>
  <c r="N19"/>
  <c r="L20"/>
  <c r="L21"/>
  <c r="L22"/>
  <c r="L23"/>
  <c r="AA24"/>
  <c r="AH23"/>
  <c r="AI23"/>
  <c r="A1" i="612"/>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H12" i="644"/>
  <c r="H11"/>
  <c r="H9"/>
  <c r="H8"/>
  <c r="H7"/>
  <c r="H12" i="622"/>
  <c r="H9"/>
  <c r="H8"/>
  <c r="H12" i="618"/>
  <c r="H9"/>
  <c r="H8"/>
  <c r="R14" i="601"/>
  <c r="H13" i="644" s="1"/>
  <c r="R13" i="601"/>
  <c r="R12"/>
  <c r="P12"/>
  <c r="F13" i="644"/>
  <c r="F12"/>
  <c r="F11"/>
  <c r="F10"/>
  <c r="F9"/>
  <c r="F8"/>
  <c r="M14" i="601"/>
  <c r="M13"/>
  <c r="M12"/>
  <c r="H13" i="618" l="1"/>
  <c r="H13" i="622"/>
  <c r="O7" i="627" l="1"/>
  <c r="O8"/>
  <c r="O9"/>
  <c r="O10"/>
  <c r="O17"/>
  <c r="P17" s="1"/>
  <c r="Q17" s="1"/>
  <c r="R17" s="1"/>
  <c r="S17" s="1"/>
  <c r="U17" s="1"/>
  <c r="V17" s="1"/>
  <c r="W17" s="1"/>
  <c r="Z24"/>
  <c r="Q25"/>
  <c r="B3" i="525"/>
  <c r="B2"/>
  <c r="E3" i="437"/>
  <c r="L23" i="627"/>
  <c r="L19"/>
  <c r="L21"/>
  <c r="X24"/>
  <c r="L18"/>
  <c r="L20"/>
  <c r="L24"/>
  <c r="Y23"/>
  <c r="O7" i="632" l="1"/>
  <c r="O8"/>
  <c r="O9"/>
  <c r="O10"/>
  <c r="O18"/>
  <c r="P18" s="1"/>
  <c r="Q18" s="1"/>
  <c r="R18" s="1"/>
  <c r="S18" s="1"/>
  <c r="T18" s="1"/>
  <c r="V18" s="1"/>
  <c r="X18" s="1"/>
  <c r="R24"/>
  <c r="L21"/>
  <c r="L22"/>
  <c r="Y23"/>
  <c r="L20"/>
  <c r="L23"/>
  <c r="L19"/>
  <c r="M12" i="550" l="1"/>
  <c r="Z251" i="471" l="1"/>
  <c r="Z250"/>
  <c r="Z249"/>
  <c r="Z248"/>
  <c r="Z247"/>
  <c r="Z246"/>
  <c r="Z245"/>
  <c r="Q245"/>
  <c r="Z244"/>
  <c r="Z243"/>
  <c r="Z242"/>
  <c r="Z241"/>
  <c r="Z240"/>
  <c r="Z239"/>
  <c r="Z238"/>
  <c r="H11" i="643"/>
  <c r="H7"/>
  <c r="Z31" i="642"/>
  <c r="Z30"/>
  <c r="Z29"/>
  <c r="Z28"/>
  <c r="Z27"/>
  <c r="Z26"/>
  <c r="Z25"/>
  <c r="Q25"/>
  <c r="Z24"/>
  <c r="Z23"/>
  <c r="Z22"/>
  <c r="Z21"/>
  <c r="Z20"/>
  <c r="Z19"/>
  <c r="Z18"/>
  <c r="N17"/>
  <c r="O17" s="1"/>
  <c r="P17" s="1"/>
  <c r="Q17" s="1"/>
  <c r="R17" s="1"/>
  <c r="S17" s="1"/>
  <c r="U17" s="1"/>
  <c r="O10"/>
  <c r="O9"/>
  <c r="O8"/>
  <c r="O7"/>
  <c r="F9" i="643"/>
  <c r="L24" i="642"/>
  <c r="F11" i="643"/>
  <c r="L23" i="642"/>
  <c r="L242" i="471"/>
  <c r="L244"/>
  <c r="L21" i="642"/>
  <c r="F13" i="643"/>
  <c r="L241" i="471"/>
  <c r="L239"/>
  <c r="L18" i="642"/>
  <c r="F8" i="643"/>
  <c r="L22" i="642"/>
  <c r="L243" i="471"/>
  <c r="X244"/>
  <c r="L240"/>
  <c r="F10" i="643"/>
  <c r="L20" i="642"/>
  <c r="X24"/>
  <c r="L238" i="471"/>
  <c r="F12" i="643"/>
  <c r="L19" i="642"/>
  <c r="V17" l="1"/>
  <c r="W17" s="1"/>
  <c r="H11" i="641" l="1"/>
  <c r="H7"/>
  <c r="Z233" i="471"/>
  <c r="Z232"/>
  <c r="Z231"/>
  <c r="Z230"/>
  <c r="Z229"/>
  <c r="Z228"/>
  <c r="Z227"/>
  <c r="Q227"/>
  <c r="Z226"/>
  <c r="Z225"/>
  <c r="Z224"/>
  <c r="Z223"/>
  <c r="Z222"/>
  <c r="Z221"/>
  <c r="Z220"/>
  <c r="Z33" i="640"/>
  <c r="Z32"/>
  <c r="Z31"/>
  <c r="Z30"/>
  <c r="Z29"/>
  <c r="Z28"/>
  <c r="Z27"/>
  <c r="Q27"/>
  <c r="Z26"/>
  <c r="Z25"/>
  <c r="Z24"/>
  <c r="Z23"/>
  <c r="Z22"/>
  <c r="Z21"/>
  <c r="Z20"/>
  <c r="N19"/>
  <c r="O19" s="1"/>
  <c r="P19" s="1"/>
  <c r="Q19" s="1"/>
  <c r="R19" s="1"/>
  <c r="S19" s="1"/>
  <c r="U19" s="1"/>
  <c r="O12"/>
  <c r="O11"/>
  <c r="O10"/>
  <c r="O9"/>
  <c r="L220" i="471"/>
  <c r="L23" i="640"/>
  <c r="F13" i="641"/>
  <c r="F9"/>
  <c r="L22" i="640"/>
  <c r="F11" i="641"/>
  <c r="L24" i="640"/>
  <c r="L21"/>
  <c r="F12" i="641"/>
  <c r="L221" i="471"/>
  <c r="X226"/>
  <c r="L226"/>
  <c r="L223"/>
  <c r="L224"/>
  <c r="L225"/>
  <c r="L20" i="640"/>
  <c r="L26"/>
  <c r="F8" i="641"/>
  <c r="X26" i="640"/>
  <c r="F10" i="641"/>
  <c r="L222" i="471"/>
  <c r="L25" i="640"/>
  <c r="V19" l="1"/>
  <c r="W19" s="1"/>
  <c r="AA198" i="471" l="1"/>
  <c r="AI197"/>
  <c r="R184"/>
  <c r="V120"/>
  <c r="AF111"/>
  <c r="V110"/>
  <c r="AE109"/>
  <c r="V109"/>
  <c r="Q150"/>
  <c r="Z149"/>
  <c r="Q132"/>
  <c r="Z131"/>
  <c r="Q92"/>
  <c r="Z91"/>
  <c r="Q168"/>
  <c r="Z167"/>
  <c r="AA166"/>
  <c r="Z80"/>
  <c r="Z79"/>
  <c r="Z78"/>
  <c r="Z77"/>
  <c r="Z76"/>
  <c r="Z75"/>
  <c r="Z74"/>
  <c r="Q74"/>
  <c r="Z73"/>
  <c r="Z72"/>
  <c r="Z71"/>
  <c r="Z70"/>
  <c r="Z69"/>
  <c r="Z68"/>
  <c r="Z67"/>
  <c r="Z62"/>
  <c r="Z61"/>
  <c r="Z60"/>
  <c r="Z59"/>
  <c r="Z58"/>
  <c r="Z57"/>
  <c r="Z56"/>
  <c r="Q56"/>
  <c r="Z55"/>
  <c r="Z54"/>
  <c r="Z53"/>
  <c r="Z52"/>
  <c r="Z51"/>
  <c r="Z50"/>
  <c r="Z49"/>
  <c r="Z44"/>
  <c r="Z43"/>
  <c r="Z42"/>
  <c r="Z41"/>
  <c r="Z40"/>
  <c r="Z39"/>
  <c r="Z38"/>
  <c r="Q38"/>
  <c r="Z37"/>
  <c r="Z36"/>
  <c r="Z35"/>
  <c r="Z34"/>
  <c r="Z33"/>
  <c r="Z32"/>
  <c r="Z31"/>
  <c r="H11" i="639"/>
  <c r="H7"/>
  <c r="H11" i="638"/>
  <c r="H7"/>
  <c r="H11" i="637"/>
  <c r="H7"/>
  <c r="H11" i="636"/>
  <c r="H7"/>
  <c r="H11" i="635"/>
  <c r="H7"/>
  <c r="H11" i="634"/>
  <c r="H7"/>
  <c r="O10" i="628"/>
  <c r="O9"/>
  <c r="O8"/>
  <c r="O7"/>
  <c r="O17" i="630"/>
  <c r="P17" s="1"/>
  <c r="Q17" s="1"/>
  <c r="R17" s="1"/>
  <c r="S17" s="1"/>
  <c r="U17" s="1"/>
  <c r="V17" s="1"/>
  <c r="O10"/>
  <c r="O9"/>
  <c r="O8"/>
  <c r="O7"/>
  <c r="O10" i="629"/>
  <c r="O9"/>
  <c r="O8"/>
  <c r="O7"/>
  <c r="X37" i="471"/>
  <c r="L127"/>
  <c r="L131"/>
  <c r="L164"/>
  <c r="F11" i="634"/>
  <c r="F10" i="635"/>
  <c r="F11"/>
  <c r="L125" i="471"/>
  <c r="F10" i="639"/>
  <c r="L143" i="471"/>
  <c r="F13" i="635"/>
  <c r="Y183" i="471"/>
  <c r="F12" i="636"/>
  <c r="L33" i="471"/>
  <c r="L110"/>
  <c r="F10" i="638"/>
  <c r="L34" i="471"/>
  <c r="L144"/>
  <c r="L194"/>
  <c r="AC109"/>
  <c r="L179"/>
  <c r="L162"/>
  <c r="F10" i="636"/>
  <c r="L130" i="471"/>
  <c r="Y166"/>
  <c r="L68"/>
  <c r="L67"/>
  <c r="L36"/>
  <c r="L53"/>
  <c r="AD108"/>
  <c r="F8" i="636"/>
  <c r="F9"/>
  <c r="F10" i="637"/>
  <c r="L163" i="471"/>
  <c r="Y148"/>
  <c r="F12" i="634"/>
  <c r="L182" i="471"/>
  <c r="F12" i="639"/>
  <c r="L183" i="471"/>
  <c r="F13" i="638"/>
  <c r="F8" i="637"/>
  <c r="X167" i="471"/>
  <c r="L85"/>
  <c r="F9" i="638"/>
  <c r="L87" i="471"/>
  <c r="F12" i="637"/>
  <c r="L145" i="471"/>
  <c r="L70"/>
  <c r="L49"/>
  <c r="L52"/>
  <c r="L165"/>
  <c r="L197"/>
  <c r="L126"/>
  <c r="AC120"/>
  <c r="L148"/>
  <c r="L71"/>
  <c r="L196"/>
  <c r="F8" i="635"/>
  <c r="L193" i="471"/>
  <c r="L90"/>
  <c r="L55"/>
  <c r="L32"/>
  <c r="L72"/>
  <c r="F13" i="637"/>
  <c r="L166" i="471"/>
  <c r="L88"/>
  <c r="F11" i="636"/>
  <c r="L149" i="471"/>
  <c r="F8" i="638"/>
  <c r="AC110" i="471"/>
  <c r="L128"/>
  <c r="X149"/>
  <c r="L167"/>
  <c r="L106"/>
  <c r="L50"/>
  <c r="F9" i="634"/>
  <c r="F12" i="638"/>
  <c r="Y90" i="471"/>
  <c r="F11" i="639"/>
  <c r="F12" i="635"/>
  <c r="L35" i="471"/>
  <c r="L146"/>
  <c r="X73"/>
  <c r="L161"/>
  <c r="X131"/>
  <c r="L181"/>
  <c r="L54"/>
  <c r="L91"/>
  <c r="F13" i="634"/>
  <c r="F9" i="639"/>
  <c r="L31" i="471"/>
  <c r="F11" i="638"/>
  <c r="F10" i="634"/>
  <c r="X55" i="471"/>
  <c r="L73"/>
  <c r="L108"/>
  <c r="X91"/>
  <c r="L69"/>
  <c r="Y130"/>
  <c r="F9" i="637"/>
  <c r="F8" i="634"/>
  <c r="F9" i="635"/>
  <c r="L103" i="471"/>
  <c r="L180"/>
  <c r="L120"/>
  <c r="L104"/>
  <c r="L105"/>
  <c r="L37"/>
  <c r="L109"/>
  <c r="L51"/>
  <c r="L86"/>
  <c r="F11" i="637"/>
  <c r="F13" i="639"/>
  <c r="F13" i="636"/>
  <c r="AH197" i="471"/>
  <c r="F8" i="639"/>
  <c r="L195" i="471"/>
  <c r="O10" i="631" l="1"/>
  <c r="O9"/>
  <c r="O8"/>
  <c r="O7"/>
  <c r="O12" i="626"/>
  <c r="O11"/>
  <c r="O10"/>
  <c r="O9"/>
  <c r="O10" i="625"/>
  <c r="O9"/>
  <c r="O8"/>
  <c r="O7"/>
  <c r="Z31" i="624"/>
  <c r="Z30"/>
  <c r="Z29"/>
  <c r="Z28"/>
  <c r="Z27"/>
  <c r="Z26"/>
  <c r="Z25"/>
  <c r="Q25"/>
  <c r="Z24"/>
  <c r="Z23"/>
  <c r="Z22"/>
  <c r="Z21"/>
  <c r="Z20"/>
  <c r="Z19"/>
  <c r="Z18"/>
  <c r="N17"/>
  <c r="O17" s="1"/>
  <c r="P17" s="1"/>
  <c r="Q17" s="1"/>
  <c r="R17" s="1"/>
  <c r="S17" s="1"/>
  <c r="U17" s="1"/>
  <c r="O10"/>
  <c r="O9"/>
  <c r="O8"/>
  <c r="O7"/>
  <c r="Z33" i="626"/>
  <c r="Z32"/>
  <c r="Z31"/>
  <c r="Z30"/>
  <c r="Z29"/>
  <c r="Z28"/>
  <c r="Z27"/>
  <c r="Q27"/>
  <c r="Z26"/>
  <c r="Z25"/>
  <c r="Z24"/>
  <c r="Z23"/>
  <c r="Z22"/>
  <c r="Z21"/>
  <c r="Z20"/>
  <c r="N19"/>
  <c r="O19" s="1"/>
  <c r="P19" s="1"/>
  <c r="Q19" s="1"/>
  <c r="R19" s="1"/>
  <c r="S19" s="1"/>
  <c r="U19" s="1"/>
  <c r="Z31" i="625"/>
  <c r="Z30"/>
  <c r="Z29"/>
  <c r="Z28"/>
  <c r="Z27"/>
  <c r="Z26"/>
  <c r="Z25"/>
  <c r="Q25"/>
  <c r="Z24"/>
  <c r="Z23"/>
  <c r="Z22"/>
  <c r="Z21"/>
  <c r="Z20"/>
  <c r="Z19"/>
  <c r="Z18"/>
  <c r="N17"/>
  <c r="O17" s="1"/>
  <c r="P17" s="1"/>
  <c r="Q17" s="1"/>
  <c r="R17" s="1"/>
  <c r="S17" s="1"/>
  <c r="U17" s="1"/>
  <c r="L21" i="626"/>
  <c r="L21" i="625"/>
  <c r="L22" i="624"/>
  <c r="L18" i="625"/>
  <c r="L23" i="626"/>
  <c r="L20" i="625"/>
  <c r="L22" i="626"/>
  <c r="L20"/>
  <c r="L24" i="624"/>
  <c r="L23" i="625"/>
  <c r="X24" i="624"/>
  <c r="L21"/>
  <c r="L26" i="626"/>
  <c r="L18" i="624"/>
  <c r="L24" i="625"/>
  <c r="L19" i="624"/>
  <c r="L19" i="625"/>
  <c r="L24" i="626"/>
  <c r="L25"/>
  <c r="L22" i="625"/>
  <c r="L20" i="624"/>
  <c r="L23"/>
  <c r="X24" i="625"/>
  <c r="X26" i="626"/>
  <c r="V19" l="1"/>
  <c r="W19" s="1"/>
  <c r="V17" i="625"/>
  <c r="W17" s="1"/>
  <c r="V17" i="624"/>
  <c r="W17" s="1"/>
  <c r="Q25" i="631"/>
  <c r="Z24"/>
  <c r="AA23"/>
  <c r="O17"/>
  <c r="P17" s="1"/>
  <c r="Q17" s="1"/>
  <c r="R17" s="1"/>
  <c r="S17" s="1"/>
  <c r="Q25" i="630"/>
  <c r="Z24"/>
  <c r="W17"/>
  <c r="L24" i="631"/>
  <c r="L21"/>
  <c r="L21" i="630"/>
  <c r="L20" i="631"/>
  <c r="L24" i="630"/>
  <c r="L18"/>
  <c r="L23" i="631"/>
  <c r="L23" i="630"/>
  <c r="Y23"/>
  <c r="Y23" i="631"/>
  <c r="L19"/>
  <c r="L22"/>
  <c r="L19" i="630"/>
  <c r="L20"/>
  <c r="L18" i="631"/>
  <c r="X24" i="630"/>
  <c r="X24" i="631"/>
  <c r="U17" l="1"/>
  <c r="Q25" i="629"/>
  <c r="Z24"/>
  <c r="O17"/>
  <c r="P17" s="1"/>
  <c r="Q17" s="1"/>
  <c r="R17" s="1"/>
  <c r="AF26" i="628"/>
  <c r="V25"/>
  <c r="AE24"/>
  <c r="V24"/>
  <c r="O17"/>
  <c r="P17" s="1"/>
  <c r="Q17" s="1"/>
  <c r="R17" s="1"/>
  <c r="S17" s="1"/>
  <c r="T17" s="1"/>
  <c r="U17" s="1"/>
  <c r="V17" s="1"/>
  <c r="W17" s="1"/>
  <c r="L24"/>
  <c r="L20" i="629"/>
  <c r="L23"/>
  <c r="L19" i="628"/>
  <c r="L24" i="629"/>
  <c r="L21"/>
  <c r="L21" i="628"/>
  <c r="AC25"/>
  <c r="Y23" i="629"/>
  <c r="L19"/>
  <c r="L18"/>
  <c r="L20" i="628"/>
  <c r="L18"/>
  <c r="E2" i="437"/>
  <c r="L23" i="628"/>
  <c r="L25"/>
  <c r="AC24"/>
  <c r="X24" i="629"/>
  <c r="AD23" i="628"/>
  <c r="V17" i="631" l="1"/>
  <c r="W17" s="1"/>
  <c r="X17" i="628"/>
  <c r="Z17" s="1"/>
  <c r="S17" i="629"/>
  <c r="U17" s="1"/>
  <c r="V17" s="1"/>
  <c r="W17" s="1"/>
  <c r="AB17" i="628" l="1"/>
  <c r="M292" i="471"/>
  <c r="R307"/>
  <c r="H11" i="622"/>
  <c r="H7"/>
  <c r="P297" i="471"/>
  <c r="R302"/>
  <c r="R297"/>
  <c r="H11" i="618"/>
  <c r="H7"/>
  <c r="H11" i="617"/>
  <c r="H7"/>
  <c r="H11" i="616"/>
  <c r="H7"/>
  <c r="H11" i="614"/>
  <c r="H7"/>
  <c r="H340" i="471"/>
  <c r="E29" i="205"/>
  <c r="F29"/>
  <c r="E327" i="471"/>
  <c r="E332"/>
  <c r="M297"/>
  <c r="F11" i="614"/>
  <c r="F13"/>
  <c r="F13" i="618"/>
  <c r="F341" i="471"/>
  <c r="F10" i="616"/>
  <c r="F13"/>
  <c r="F12" i="614"/>
  <c r="F10" i="622"/>
  <c r="F12" i="617"/>
  <c r="F9" i="616"/>
  <c r="F10" i="618"/>
  <c r="F11" i="617"/>
  <c r="M302" i="471"/>
  <c r="F12" i="622"/>
  <c r="F342" i="471"/>
  <c r="F9" i="617"/>
  <c r="F13" i="622"/>
  <c r="F8" i="617"/>
  <c r="F9" i="618"/>
  <c r="F13" i="617"/>
  <c r="F8" i="622"/>
  <c r="F11" i="618"/>
  <c r="F9" i="622"/>
  <c r="F12" i="618"/>
  <c r="F8" i="614"/>
  <c r="F11" i="616"/>
  <c r="F8"/>
  <c r="F11" i="622"/>
  <c r="F337" i="471"/>
  <c r="F8" i="618"/>
  <c r="F10" i="617"/>
  <c r="F9" i="614"/>
  <c r="M307" i="471"/>
  <c r="F338"/>
  <c r="F339"/>
  <c r="F12" i="616"/>
  <c r="F10" i="614"/>
  <c r="F340" i="471"/>
</calcChain>
</file>

<file path=xl/sharedStrings.xml><?xml version="1.0" encoding="utf-8"?>
<sst xmlns="http://schemas.openxmlformats.org/spreadsheetml/2006/main" count="4828" uniqueCount="2311">
  <si>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</si>
  <si>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</si>
  <si>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</si>
  <si>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</si>
  <si>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</si>
  <si>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</si>
  <si>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</si>
  <si>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</si>
  <si>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</si>
  <si>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</si>
  <si>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</si>
  <si>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</si>
  <si>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</si>
  <si>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</si>
  <si>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</si>
  <si>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</si>
  <si>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</si>
  <si>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</si>
  <si>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</si>
  <si>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</si>
  <si>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</si>
  <si>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</si>
  <si>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</si>
  <si>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</si>
  <si>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</si>
  <si>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</si>
  <si>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</si>
  <si>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</si>
  <si>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</si>
  <si>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</si>
  <si>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</si>
  <si>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</si>
  <si>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</si>
  <si>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</si>
  <si>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</si>
  <si>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</si>
  <si>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</si>
  <si>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</si>
  <si>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</si>
  <si>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</si>
  <si>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</si>
  <si>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</si>
  <si>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</si>
  <si>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</si>
  <si>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</si>
  <si>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</si>
  <si>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</si>
  <si>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</si>
  <si>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</si>
  <si>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</si>
  <si>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</si>
  <si>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</si>
  <si>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</si>
  <si>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</si>
  <si>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</si>
  <si>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</si>
  <si>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</si>
  <si>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</si>
  <si>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</si>
  <si>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</si>
  <si>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</si>
  <si>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</si>
  <si>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</si>
  <si>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</si>
  <si>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</si>
  <si>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</si>
  <si>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</si>
  <si>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</si>
  <si>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</si>
  <si>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</si>
  <si>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</si>
  <si>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</si>
  <si>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</si>
  <si>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</si>
  <si>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</si>
  <si>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</si>
  <si>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</si>
  <si>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</si>
  <si>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</si>
  <si>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</si>
  <si>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</si>
  <si>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</si>
  <si>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</si>
  <si>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</si>
  <si>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</si>
  <si>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</si>
  <si>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</si>
  <si>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</si>
  <si>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</si>
  <si>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</si>
  <si>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</si>
  <si>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</si>
  <si>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</si>
  <si>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</si>
  <si>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</si>
  <si>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</si>
  <si>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</si>
  <si>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</si>
  <si>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</si>
  <si>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</si>
  <si>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</si>
  <si>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</si>
  <si>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</si>
  <si>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</si>
  <si>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</si>
  <si>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</si>
  <si>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</si>
  <si>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</si>
  <si>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</si>
  <si>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</si>
  <si>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</si>
  <si>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</si>
  <si>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</si>
  <si>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</si>
  <si>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</si>
  <si>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</si>
  <si>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</si>
  <si>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</si>
  <si>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</si>
  <si>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</si>
  <si>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</si>
  <si>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</si>
  <si>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</si>
  <si>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</si>
  <si>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</si>
  <si>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</si>
  <si>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</si>
  <si>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</si>
  <si>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</si>
  <si>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</si>
  <si>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</si>
  <si>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</si>
  <si>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</si>
  <si>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</si>
  <si>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</si>
  <si>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</si>
  <si>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</si>
  <si>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</si>
  <si>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</si>
  <si>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</si>
  <si>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</si>
  <si>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</si>
  <si>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</si>
  <si>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</si>
  <si>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</si>
  <si>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</si>
  <si>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</si>
  <si>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</si>
  <si>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</si>
  <si>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</si>
  <si>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</si>
  <si>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</si>
  <si>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</si>
  <si>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</si>
  <si>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</si>
  <si>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</si>
  <si>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</si>
  <si>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</si>
  <si>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</si>
  <si>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</si>
  <si>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</si>
  <si>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</si>
  <si>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</si>
  <si>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</si>
  <si>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</si>
  <si>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</si>
  <si>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</si>
  <si>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</si>
  <si>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</si>
  <si>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</si>
  <si>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</si>
  <si>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</si>
  <si>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</si>
  <si>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</si>
  <si>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</si>
  <si>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</si>
  <si>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</si>
  <si>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</si>
  <si>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</si>
  <si>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</si>
  <si>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</si>
  <si>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</si>
  <si>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</si>
  <si>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</si>
  <si>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</si>
  <si>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</si>
  <si>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</si>
  <si>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</si>
  <si>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</si>
  <si>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</si>
  <si>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</si>
  <si>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</si>
  <si>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</si>
  <si>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</si>
  <si>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</si>
  <si>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</si>
  <si>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</si>
  <si>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</si>
  <si>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</si>
  <si>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</si>
  <si>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</si>
  <si>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</si>
  <si>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</si>
  <si>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</si>
  <si>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</si>
  <si>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</si>
  <si>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</si>
  <si>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</si>
  <si>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</si>
  <si>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</si>
  <si>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</si>
  <si>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</si>
  <si>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</si>
  <si>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</si>
  <si>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</si>
  <si>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</si>
  <si>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</si>
  <si>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</si>
  <si>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</si>
  <si>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</si>
  <si>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</si>
  <si>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</si>
  <si>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</si>
  <si>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</si>
  <si>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</si>
  <si>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</si>
  <si>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</si>
  <si>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</si>
  <si>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</si>
  <si>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</si>
  <si>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</si>
  <si>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</si>
  <si>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</si>
  <si>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</si>
  <si>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</si>
  <si>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</si>
  <si>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</si>
  <si>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</si>
  <si>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</si>
  <si>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</si>
  <si>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</si>
  <si>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</si>
  <si>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</si>
  <si>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</si>
  <si>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</si>
  <si>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</si>
  <si>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</si>
  <si>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</si>
  <si>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</si>
  <si>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</si>
  <si>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</si>
  <si>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</si>
  <si>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</si>
  <si>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</si>
  <si>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</si>
  <si>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</si>
  <si>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</si>
  <si>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</si>
  <si>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</si>
  <si>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</si>
  <si>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</si>
  <si>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</si>
  <si>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</si>
  <si>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</si>
  <si>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</si>
  <si>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</si>
  <si>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</si>
  <si>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</si>
  <si>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</si>
  <si>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</si>
  <si>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</si>
  <si>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</si>
  <si>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</si>
  <si>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</si>
  <si>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</si>
  <si>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</si>
  <si>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</si>
  <si>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</si>
  <si>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</si>
  <si>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</si>
  <si>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</si>
  <si>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</si>
  <si>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</si>
  <si>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</si>
  <si>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</si>
  <si>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</si>
  <si>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</si>
  <si>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</si>
  <si>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</si>
  <si>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</si>
  <si>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</si>
  <si>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</si>
  <si>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</si>
  <si>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</si>
  <si>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</si>
  <si>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</si>
  <si>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</si>
  <si>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</si>
  <si>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</si>
  <si>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</si>
  <si>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</si>
  <si>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</si>
  <si>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</si>
  <si>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</si>
  <si>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</si>
  <si>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</si>
  <si>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</si>
  <si>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</si>
  <si>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</si>
  <si>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</si>
  <si>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</si>
  <si>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</si>
  <si>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</si>
  <si>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</si>
  <si>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</si>
  <si>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</si>
  <si>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</si>
  <si>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</si>
  <si>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</si>
  <si>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</si>
  <si>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</si>
  <si>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</si>
  <si>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</si>
  <si>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</si>
  <si>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</si>
  <si>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</si>
  <si>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</si>
  <si>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</si>
  <si>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</si>
  <si>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</si>
  <si>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</si>
  <si>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</si>
  <si>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</si>
  <si>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</si>
  <si>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</si>
  <si>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</si>
  <si>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</si>
  <si>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</si>
  <si>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</si>
  <si>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</si>
  <si>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</si>
  <si>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</si>
  <si>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</si>
  <si>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</si>
  <si>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</si>
  <si>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</si>
  <si>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</si>
  <si>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</si>
  <si>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</si>
  <si>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</si>
  <si>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</si>
  <si>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</si>
  <si>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</si>
  <si>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</si>
  <si>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</si>
  <si>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</si>
  <si>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</si>
  <si>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</si>
  <si>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</si>
  <si>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</si>
  <si>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</si>
  <si>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</si>
  <si>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</si>
  <si>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</si>
  <si>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</si>
  <si>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</si>
  <si>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</si>
  <si>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</si>
  <si>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</si>
  <si>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</si>
  <si>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</si>
  <si>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</si>
  <si>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</si>
  <si>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</si>
  <si>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</si>
  <si>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</si>
  <si>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</si>
  <si>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</si>
  <si>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</si>
  <si>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</si>
  <si>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</si>
  <si>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</si>
  <si>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</si>
  <si>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</si>
  <si>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</si>
  <si>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</si>
  <si>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</si>
  <si>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</si>
  <si>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</si>
  <si>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</si>
  <si>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</si>
  <si>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</si>
  <si>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</si>
  <si>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</si>
  <si>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</si>
  <si>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</si>
  <si>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</si>
  <si>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</si>
  <si>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</si>
  <si>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</si>
  <si>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</si>
  <si>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</si>
  <si>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</si>
  <si>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</si>
  <si>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</si>
  <si>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</si>
  <si>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</si>
  <si>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</si>
  <si>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</si>
  <si>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</si>
  <si>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</si>
  <si>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</si>
  <si>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</si>
  <si>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</si>
  <si>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</si>
  <si>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</si>
  <si>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</si>
  <si>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</si>
  <si>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</si>
  <si>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</si>
  <si>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</si>
  <si>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</si>
  <si>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</si>
  <si>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</si>
  <si>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</si>
  <si>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</si>
  <si>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</si>
  <si>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</si>
  <si>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</si>
  <si>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</si>
  <si>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</si>
  <si>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</si>
  <si>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</si>
  <si>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</si>
  <si>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</si>
  <si>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</si>
  <si>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</si>
  <si>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</si>
  <si>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</si>
  <si>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</si>
  <si>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</si>
  <si>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</si>
  <si>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</si>
  <si>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</si>
  <si>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</si>
  <si>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</si>
  <si>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</si>
  <si>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</si>
  <si>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</si>
  <si>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</si>
  <si>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</si>
  <si>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</si>
  <si>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</si>
  <si>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</si>
  <si>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</si>
  <si>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</si>
  <si>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</si>
  <si>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</si>
  <si>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</si>
  <si>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</si>
  <si>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</si>
  <si>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</si>
  <si>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</si>
  <si>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</si>
  <si>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</si>
  <si>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</si>
  <si>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</si>
  <si>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</si>
  <si>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</si>
  <si>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</si>
  <si>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</si>
  <si>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</si>
  <si>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</si>
  <si>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</si>
  <si>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</si>
  <si>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</si>
  <si>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</si>
  <si>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</si>
  <si>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</si>
  <si>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</si>
  <si>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</si>
  <si>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</si>
  <si>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</si>
  <si>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</si>
  <si>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</si>
  <si>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</si>
  <si>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</si>
  <si>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</si>
  <si>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</si>
  <si>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</si>
  <si>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</si>
  <si>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</si>
  <si>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</si>
  <si>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</si>
  <si>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</si>
  <si>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</si>
  <si>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</si>
  <si>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</si>
  <si>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</si>
  <si>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</si>
  <si>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</si>
  <si>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</si>
  <si>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</si>
  <si>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</si>
  <si>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</si>
  <si>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</si>
  <si>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</si>
  <si>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</si>
  <si>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</si>
  <si>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</si>
  <si>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</si>
  <si>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</si>
  <si>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</si>
  <si>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</si>
  <si>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</si>
  <si>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</si>
  <si>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</si>
  <si>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</si>
  <si>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</si>
  <si>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</si>
  <si>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</si>
  <si>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</si>
  <si>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</si>
  <si>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</si>
  <si>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</si>
  <si>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</si>
  <si>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</si>
  <si>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</si>
  <si>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</si>
  <si>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</si>
  <si>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</si>
  <si>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</si>
  <si>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</si>
  <si>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</si>
  <si>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</si>
  <si>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</si>
  <si>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</si>
  <si>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</si>
  <si>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</si>
  <si>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</si>
  <si>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</si>
  <si>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</si>
  <si>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</si>
  <si>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</si>
  <si>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</si>
  <si>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</si>
  <si>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</si>
  <si>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</si>
  <si>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</si>
  <si>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</si>
  <si>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</si>
  <si>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</si>
  <si>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</si>
  <si>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</si>
  <si>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</si>
  <si>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</si>
  <si>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</si>
  <si>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</si>
  <si>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</si>
  <si>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</si>
  <si>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</si>
  <si>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</si>
  <si>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</si>
  <si>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</si>
  <si>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</si>
  <si>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</si>
  <si>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</si>
  <si>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</si>
  <si>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</si>
  <si>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</si>
  <si>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</si>
  <si>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</si>
  <si>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</si>
  <si>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</si>
  <si>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</si>
  <si>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</si>
  <si>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</si>
  <si>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</si>
  <si>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</si>
  <si>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</si>
  <si>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</si>
  <si>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</si>
  <si>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</si>
  <si>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</si>
  <si>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</si>
  <si>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</si>
  <si>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</si>
  <si>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</si>
  <si>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</si>
  <si>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</si>
  <si>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</si>
  <si>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</si>
  <si>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</si>
  <si>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</si>
  <si>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</si>
  <si>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</si>
  <si>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</si>
  <si>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</si>
  <si>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</si>
  <si>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</si>
  <si>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</si>
  <si>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</si>
  <si>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</si>
  <si>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</si>
  <si>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</si>
  <si>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</si>
  <si>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</si>
  <si>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</si>
  <si>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</si>
  <si>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</si>
  <si>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</si>
  <si>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</si>
  <si>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</si>
  <si>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</si>
  <si>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</si>
  <si>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</si>
  <si>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</si>
  <si>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</si>
  <si>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</si>
  <si>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</si>
  <si>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</si>
  <si>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</si>
  <si>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</si>
  <si>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</si>
  <si>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</si>
  <si>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</si>
  <si>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</si>
  <si>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</si>
  <si>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</si>
  <si>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</si>
  <si>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</si>
  <si>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</si>
  <si>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</si>
  <si>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</si>
  <si>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</si>
  <si>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</si>
  <si>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</si>
  <si>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</si>
  <si>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</si>
  <si>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</si>
  <si>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</si>
  <si>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</si>
  <si>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</si>
  <si>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</si>
  <si>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</si>
  <si>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</si>
  <si>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</si>
  <si>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</si>
  <si>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</si>
  <si>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</si>
  <si>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</si>
  <si>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</si>
  <si>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</si>
  <si>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</si>
  <si>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</si>
  <si>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</si>
  <si>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</si>
  <si>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</si>
  <si>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</si>
  <si>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</si>
  <si>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</si>
  <si>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</si>
  <si>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</si>
  <si>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</si>
  <si>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</si>
  <si>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</si>
  <si>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</si>
  <si>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</si>
  <si>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</si>
  <si>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</si>
  <si>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</si>
  <si>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</si>
  <si>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</si>
  <si>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</si>
  <si>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</si>
  <si>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</si>
  <si>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</si>
  <si>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</si>
  <si>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</si>
  <si>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</si>
  <si>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</si>
  <si>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</si>
  <si>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</si>
  <si>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</si>
  <si>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</si>
  <si>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</si>
  <si>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</si>
  <si>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</si>
  <si>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</si>
  <si>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</si>
  <si>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</si>
  <si>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</si>
  <si>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</si>
  <si>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</si>
  <si>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</si>
  <si>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</si>
  <si>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</si>
  <si>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</si>
  <si>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</si>
  <si>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</si>
  <si>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</si>
  <si>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</si>
  <si>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</si>
  <si>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</si>
  <si>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</si>
  <si>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</si>
  <si>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</si>
  <si>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</si>
  <si>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</si>
  <si>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</si>
  <si>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</si>
  <si>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</si>
  <si>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</si>
  <si>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</si>
  <si>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</si>
  <si>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</si>
  <si>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</si>
  <si>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</si>
  <si>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</si>
  <si>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</si>
  <si>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</si>
  <si>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</si>
  <si>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</si>
  <si>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</si>
  <si>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</si>
  <si>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</si>
  <si>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</si>
  <si>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</si>
  <si>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</si>
  <si>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</si>
  <si>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</si>
  <si>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</si>
  <si>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</si>
  <si>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</si>
  <si>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</si>
  <si>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</si>
  <si>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</si>
  <si>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</si>
  <si>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</si>
  <si>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</si>
  <si>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</si>
  <si>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</si>
  <si>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</si>
  <si>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</si>
  <si>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</si>
  <si>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</si>
  <si>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</si>
  <si>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</si>
  <si>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</si>
  <si>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</si>
  <si>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</si>
  <si>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</si>
  <si>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</si>
  <si>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</si>
  <si>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</si>
  <si>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</si>
  <si>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</si>
  <si>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</si>
  <si>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</si>
  <si>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</si>
  <si>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</si>
  <si>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</si>
  <si>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</si>
  <si>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</si>
  <si>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</si>
  <si>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</si>
  <si>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</si>
  <si>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</si>
  <si>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</si>
  <si>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</si>
  <si>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</si>
  <si>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</si>
  <si>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</si>
  <si>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</si>
  <si>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</si>
  <si>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</si>
  <si>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27.12.2018</t>
  </si>
  <si>
    <t>Азовский район</t>
  </si>
  <si>
    <t>60601000</t>
  </si>
  <si>
    <t>Александровское сельское поселение</t>
  </si>
  <si>
    <t>60601405</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</si>
  <si>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</si>
  <si>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</si>
  <si>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</si>
  <si>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</si>
  <si>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</si>
  <si>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</si>
  <si>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</si>
  <si>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</si>
  <si>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</si>
  <si>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</si>
  <si>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</si>
  <si>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</si>
  <si>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</si>
  <si>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</si>
  <si>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</si>
  <si>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</si>
  <si>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</si>
  <si>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</si>
  <si>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</si>
  <si>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</si>
  <si>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</si>
  <si>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</si>
  <si>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</si>
  <si>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</si>
  <si>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</si>
  <si>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</si>
  <si>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</si>
  <si>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</si>
  <si>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</si>
  <si>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</si>
  <si>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</si>
  <si>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</si>
  <si>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</si>
  <si>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</si>
  <si>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</si>
  <si>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</si>
  <si>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</si>
  <si>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</si>
  <si>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</si>
  <si>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</si>
  <si>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</si>
  <si>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</si>
  <si>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</si>
  <si>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</si>
  <si>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</si>
  <si>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</si>
  <si>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</si>
  <si>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</si>
  <si>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</si>
  <si>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</si>
  <si>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</si>
  <si>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</si>
  <si>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</si>
  <si>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</si>
  <si>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</si>
  <si>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</si>
  <si>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</si>
  <si>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</si>
  <si>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</si>
  <si>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</si>
  <si>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</si>
  <si>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</si>
  <si>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</si>
  <si>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</si>
  <si>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</si>
  <si>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</si>
  <si>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</si>
  <si>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</si>
  <si>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</si>
  <si>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</si>
  <si>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</si>
  <si>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</si>
  <si>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</si>
  <si>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</si>
  <si>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</si>
  <si>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</si>
  <si>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</si>
  <si>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</si>
  <si>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</si>
  <si>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</si>
  <si>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</si>
  <si>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</si>
  <si>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</si>
  <si>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</si>
  <si>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</si>
  <si>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</si>
  <si>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</si>
  <si>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</si>
  <si>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</si>
  <si>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</si>
  <si>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</si>
  <si>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</si>
  <si>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</si>
  <si>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</si>
  <si>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</si>
  <si>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</si>
  <si>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</si>
  <si>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</si>
  <si>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</si>
  <si>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</si>
  <si>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</si>
  <si>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</si>
  <si>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</si>
  <si>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</si>
  <si>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</si>
  <si>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</si>
  <si>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</si>
  <si>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</si>
  <si>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</si>
  <si>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</si>
  <si>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</si>
  <si>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</si>
  <si>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</si>
  <si>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</si>
  <si>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</si>
  <si>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</si>
  <si>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Казанское сельское поселение</t>
  </si>
  <si>
    <t>60608412</t>
  </si>
  <si>
    <t>Казансколопатинское сельское поселение</t>
  </si>
  <si>
    <t>60608413</t>
  </si>
  <si>
    <t>Мешковское сельское поселение</t>
  </si>
  <si>
    <t>60608428</t>
  </si>
  <si>
    <t>Мещеряковское сельское поселение</t>
  </si>
  <si>
    <t>60608432</t>
  </si>
  <si>
    <t>Мигулинское сельское поселение</t>
  </si>
  <si>
    <t>60608436</t>
  </si>
  <si>
    <t>Нижнебыковское сельское поселение</t>
  </si>
  <si>
    <t>60608440</t>
  </si>
  <si>
    <t>Солонцовское сельское поселение</t>
  </si>
  <si>
    <t>60608446</t>
  </si>
  <si>
    <t>Тубянское сельское поселение</t>
  </si>
  <si>
    <t>60608448</t>
  </si>
  <si>
    <t>Шумилинское сельское поселение</t>
  </si>
  <si>
    <t>60608458</t>
  </si>
  <si>
    <t>Веселовский район</t>
  </si>
  <si>
    <t>60609000</t>
  </si>
  <si>
    <t>Верхнесоленовское сельское поселение</t>
  </si>
  <si>
    <t>60609409</t>
  </si>
  <si>
    <t>Веселовское сельское поселение</t>
  </si>
  <si>
    <t>60609411</t>
  </si>
  <si>
    <t>Краснооктябрьское сельское поселение</t>
  </si>
  <si>
    <t>60609432</t>
  </si>
  <si>
    <t>Позднеевское сельское поселение</t>
  </si>
  <si>
    <t>60609458</t>
  </si>
  <si>
    <t>Волгодонской район</t>
  </si>
  <si>
    <t>60612000</t>
  </si>
  <si>
    <t>Добровольское сельское поселение</t>
  </si>
  <si>
    <t>60612405</t>
  </si>
  <si>
    <t>Дубенцовское сельское поселение</t>
  </si>
  <si>
    <t>60612408</t>
  </si>
  <si>
    <t>Победенское сельское поселение</t>
  </si>
  <si>
    <t>60612425</t>
  </si>
  <si>
    <t>Потаповское сельское поселение</t>
  </si>
  <si>
    <t>60612428</t>
  </si>
  <si>
    <t>Прогрессовское сельское поселение</t>
  </si>
  <si>
    <t>60612430</t>
  </si>
  <si>
    <t>Романовское сельское поселение</t>
  </si>
  <si>
    <t>60612432</t>
  </si>
  <si>
    <t>Рябичевское сельское поселение</t>
  </si>
  <si>
    <t>60612435</t>
  </si>
  <si>
    <t>Город Азов</t>
  </si>
  <si>
    <t>60704000</t>
  </si>
  <si>
    <t>Город Батайск</t>
  </si>
  <si>
    <t>60707000</t>
  </si>
  <si>
    <t>Город Волгодонск</t>
  </si>
  <si>
    <t>60712000</t>
  </si>
  <si>
    <t>Город Гуково</t>
  </si>
  <si>
    <t>60715000</t>
  </si>
  <si>
    <t>Город Донецк</t>
  </si>
  <si>
    <t>60717000</t>
  </si>
  <si>
    <t>Город Зверево</t>
  </si>
  <si>
    <t>60718000</t>
  </si>
  <si>
    <t>Город Каменск-Шахтинский</t>
  </si>
  <si>
    <t>60719000</t>
  </si>
  <si>
    <t>Город Новочеркасск</t>
  </si>
  <si>
    <t>60727000</t>
  </si>
  <si>
    <t>Город Новошахтинск</t>
  </si>
  <si>
    <t>60730000</t>
  </si>
  <si>
    <t>Город Ростов-на-Дону</t>
  </si>
  <si>
    <t>60701000</t>
  </si>
  <si>
    <t>Город Таганрог</t>
  </si>
  <si>
    <t>60737000</t>
  </si>
  <si>
    <t>Город Шахты</t>
  </si>
  <si>
    <t>60740000</t>
  </si>
  <si>
    <t>Дубовский район</t>
  </si>
  <si>
    <t>60613000</t>
  </si>
  <si>
    <t>Андреевское сельское поселение</t>
  </si>
  <si>
    <t>60613405</t>
  </si>
  <si>
    <t>Барабанщиковское сельское поселение</t>
  </si>
  <si>
    <t>60613410</t>
  </si>
  <si>
    <t>Вербовологовское сельское поселение</t>
  </si>
  <si>
    <t>60613415</t>
  </si>
  <si>
    <t>60613417</t>
  </si>
  <si>
    <t>Гуреевское сельское поселение</t>
  </si>
  <si>
    <t>60613420</t>
  </si>
  <si>
    <t>Дубовское сельское поселение</t>
  </si>
  <si>
    <t>60613425</t>
  </si>
  <si>
    <t>Жуковское сельское поселение</t>
  </si>
  <si>
    <t>60613430</t>
  </si>
  <si>
    <t>Комиссаровское сельское поселение</t>
  </si>
  <si>
    <t>60613440</t>
  </si>
  <si>
    <t>Малолученское сельское поселение</t>
  </si>
  <si>
    <t>60613448</t>
  </si>
  <si>
    <t>Мирненское сельское поселение</t>
  </si>
  <si>
    <t>60613452</t>
  </si>
  <si>
    <t>Присальское сельское поселение</t>
  </si>
  <si>
    <t>60613460</t>
  </si>
  <si>
    <t>60613464</t>
  </si>
  <si>
    <t>Семичанское сельское поселение</t>
  </si>
  <si>
    <t>60613471</t>
  </si>
  <si>
    <t>Егорлыкский район</t>
  </si>
  <si>
    <t>60615000</t>
  </si>
  <si>
    <t>Балко-Грузское сельское поселение</t>
  </si>
  <si>
    <t>60615410</t>
  </si>
  <si>
    <t>Войновское сельское поселение</t>
  </si>
  <si>
    <t>60615415</t>
  </si>
  <si>
    <t>Егорлыкское сельское поселение</t>
  </si>
  <si>
    <t>60615417</t>
  </si>
  <si>
    <t>60615425</t>
  </si>
  <si>
    <t>Кавалерское сельское поселение</t>
  </si>
  <si>
    <t>60615436</t>
  </si>
  <si>
    <t>Новороговское сельское поселение</t>
  </si>
  <si>
    <t>60615447</t>
  </si>
  <si>
    <t>Объединенное сельское поселение</t>
  </si>
  <si>
    <t>60615458</t>
  </si>
  <si>
    <t>Роговское сельское поселение</t>
  </si>
  <si>
    <t>60615462</t>
  </si>
  <si>
    <t>Шаумяновское сельское поселение</t>
  </si>
  <si>
    <t>60615480</t>
  </si>
  <si>
    <t>Заветинский район</t>
  </si>
  <si>
    <t>60617000</t>
  </si>
  <si>
    <t>Заветинское сельское поселение</t>
  </si>
  <si>
    <t>60617411</t>
  </si>
  <si>
    <t>Киселевское сельское поселение</t>
  </si>
  <si>
    <t>60617428</t>
  </si>
  <si>
    <t>Кичкинское сельское поселение</t>
  </si>
  <si>
    <t>60617430</t>
  </si>
  <si>
    <t>Никольское сельское поселение</t>
  </si>
  <si>
    <t>60617422</t>
  </si>
  <si>
    <t>Савдянское сельское поселение</t>
  </si>
  <si>
    <t>60617445</t>
  </si>
  <si>
    <t>Тюльпановское сельское поселение</t>
  </si>
  <si>
    <t>60617432</t>
  </si>
  <si>
    <t>Федосеевское сельское поселение</t>
  </si>
  <si>
    <t>60617466</t>
  </si>
  <si>
    <t>Фоминское сельское поселение</t>
  </si>
  <si>
    <t>60617434</t>
  </si>
  <si>
    <t>Шебалинское сельское поселение</t>
  </si>
  <si>
    <t>60617470</t>
  </si>
  <si>
    <t>Зерноградский район</t>
  </si>
  <si>
    <t>60618000</t>
  </si>
  <si>
    <t>Большеталовское сельское поселение</t>
  </si>
  <si>
    <t>60618405</t>
  </si>
  <si>
    <t>Гуляй-Борисовское сельское поселение</t>
  </si>
  <si>
    <t>60618410</t>
  </si>
  <si>
    <t>Донское сельское поселение</t>
  </si>
  <si>
    <t>60618415</t>
  </si>
  <si>
    <t>Зерноградское городское поселение</t>
  </si>
  <si>
    <t>60618101</t>
  </si>
  <si>
    <t>Конзаводское сельское поселение</t>
  </si>
  <si>
    <t>60618440</t>
  </si>
  <si>
    <t>Красноармейское сельское поселение</t>
  </si>
  <si>
    <t>60618445</t>
  </si>
  <si>
    <t>60618450</t>
  </si>
  <si>
    <t>Мечетинское сельское поселение</t>
  </si>
  <si>
    <t>60618455</t>
  </si>
  <si>
    <t>Россошинское сельское поселение</t>
  </si>
  <si>
    <t>60618460</t>
  </si>
  <si>
    <t>Зимовниковский район</t>
  </si>
  <si>
    <t>60619000</t>
  </si>
  <si>
    <t>Верхнесеребряковское сельское поселение</t>
  </si>
  <si>
    <t>60619405</t>
  </si>
  <si>
    <t>Гашунское сельское поселение</t>
  </si>
  <si>
    <t>60619410</t>
  </si>
  <si>
    <t>Глубочанское сельское поселение</t>
  </si>
  <si>
    <t>60619415</t>
  </si>
  <si>
    <t>Зимовниковское сельское поселение</t>
  </si>
  <si>
    <t>60619417</t>
  </si>
  <si>
    <t>Камышевское сельское поселение</t>
  </si>
  <si>
    <t>60619420</t>
  </si>
  <si>
    <t>Кировское сельское поселение</t>
  </si>
  <si>
    <t>60619425</t>
  </si>
  <si>
    <t>Кутейниковское сельское поселение</t>
  </si>
  <si>
    <t>60619430</t>
  </si>
  <si>
    <t>60619432</t>
  </si>
  <si>
    <t>Мокрогашунское сельское поселение</t>
  </si>
  <si>
    <t>60619435</t>
  </si>
  <si>
    <t>Савоськинское сельское поселение</t>
  </si>
  <si>
    <t>60619445</t>
  </si>
  <si>
    <t>Северное сельское поселение</t>
  </si>
  <si>
    <t>60619450</t>
  </si>
  <si>
    <t>Кагальницкий район</t>
  </si>
  <si>
    <t>60622000</t>
  </si>
  <si>
    <t>Иваново-Шамшевское сельское поселение</t>
  </si>
  <si>
    <t>60622412</t>
  </si>
  <si>
    <t>60622414</t>
  </si>
  <si>
    <t>Калининское сельское поселение</t>
  </si>
  <si>
    <t>60622417</t>
  </si>
  <si>
    <t>60622420</t>
  </si>
  <si>
    <t>Мокробатайское сельское поселение</t>
  </si>
  <si>
    <t>60622423</t>
  </si>
  <si>
    <t>Новобатайское сельское поселение</t>
  </si>
  <si>
    <t>60622425</t>
  </si>
  <si>
    <t>Родниковское сельское поселение</t>
  </si>
  <si>
    <t>60622430</t>
  </si>
  <si>
    <t>Хомутовское сельское поселение</t>
  </si>
  <si>
    <t>60622442</t>
  </si>
  <si>
    <t>Каменский район</t>
  </si>
  <si>
    <t>60623000</t>
  </si>
  <si>
    <t>Астаховское сельское поселение</t>
  </si>
  <si>
    <t>60623405</t>
  </si>
  <si>
    <t>Богдановское сельское поселение</t>
  </si>
  <si>
    <t>60623410</t>
  </si>
  <si>
    <t>Волченское сельское поселение</t>
  </si>
  <si>
    <t>60623415</t>
  </si>
  <si>
    <t>Глубокинское городское поселение</t>
  </si>
  <si>
    <t>60623151</t>
  </si>
  <si>
    <t>Груциновское сельское поселение</t>
  </si>
  <si>
    <t>60623460</t>
  </si>
  <si>
    <t>Гусевское сельское поселение</t>
  </si>
  <si>
    <t>60623420</t>
  </si>
  <si>
    <t>Калитвенское сельское поселение</t>
  </si>
  <si>
    <t>60623425</t>
  </si>
  <si>
    <t>Красновское сельское поселение</t>
  </si>
  <si>
    <t>60623430</t>
  </si>
  <si>
    <t>Малокаменское сельское поселение</t>
  </si>
  <si>
    <t>60623440</t>
  </si>
  <si>
    <t>Пиховкинское сельское поселение</t>
  </si>
  <si>
    <t>60623455</t>
  </si>
  <si>
    <t>Старостаничное сельское поселение</t>
  </si>
  <si>
    <t>60623465</t>
  </si>
  <si>
    <t>Уляшкинское сельское поселение</t>
  </si>
  <si>
    <t>60623470</t>
  </si>
  <si>
    <t>Кашарский район</t>
  </si>
  <si>
    <t>60624000</t>
  </si>
  <si>
    <t>Верхнемакеевское сельское поселение</t>
  </si>
  <si>
    <t>60624410</t>
  </si>
  <si>
    <t>Верхнесвечниковское сельское поселение</t>
  </si>
  <si>
    <t>60624415</t>
  </si>
  <si>
    <t>Вяжинское сельское поселение</t>
  </si>
  <si>
    <t>60624420</t>
  </si>
  <si>
    <t>Индустриальное сельское поселение</t>
  </si>
  <si>
    <t>60624425</t>
  </si>
  <si>
    <t>Кашарское сельское поселение</t>
  </si>
  <si>
    <t>60624430</t>
  </si>
  <si>
    <t>Киевское сельское поселение</t>
  </si>
  <si>
    <t>60624435</t>
  </si>
  <si>
    <t>Первомайское сельское поселение</t>
  </si>
  <si>
    <t>60624450</t>
  </si>
  <si>
    <t>Поповское сельское поселение</t>
  </si>
  <si>
    <t>60624455</t>
  </si>
  <si>
    <t>Талловеровское сельское поселение</t>
  </si>
  <si>
    <t>60624470</t>
  </si>
  <si>
    <t>Фомино-Свечниковское сельское поселение</t>
  </si>
  <si>
    <t>60624475</t>
  </si>
  <si>
    <t>Константиновский район</t>
  </si>
  <si>
    <t>60625000</t>
  </si>
  <si>
    <t>Авиловское сельское поселение</t>
  </si>
  <si>
    <t>60625405</t>
  </si>
  <si>
    <t>Богоявленское сельское поселение</t>
  </si>
  <si>
    <t>60625410</t>
  </si>
  <si>
    <t>Гапкинское сельское поселение</t>
  </si>
  <si>
    <t>60625415</t>
  </si>
  <si>
    <t>Константиновское городское поселение</t>
  </si>
  <si>
    <t>60625101</t>
  </si>
  <si>
    <t>Николаевское сельское поселение</t>
  </si>
  <si>
    <t>60625420</t>
  </si>
  <si>
    <t>Почтовское сельское поселение</t>
  </si>
  <si>
    <t>60625425</t>
  </si>
  <si>
    <t>Стычновское сельское поселение</t>
  </si>
  <si>
    <t>60625436</t>
  </si>
  <si>
    <t>Красносулинский район</t>
  </si>
  <si>
    <t>60626000</t>
  </si>
  <si>
    <t>Божковское сельское поселение</t>
  </si>
  <si>
    <t>60626405</t>
  </si>
  <si>
    <t>Владимировское сельское поселение</t>
  </si>
  <si>
    <t>60626410</t>
  </si>
  <si>
    <t>Горненское городское поселение</t>
  </si>
  <si>
    <t>60626102</t>
  </si>
  <si>
    <t>Гуково-Гнилушевское сельское поселение</t>
  </si>
  <si>
    <t>60626415</t>
  </si>
  <si>
    <t>Долотинское сельское поселение</t>
  </si>
  <si>
    <t>60626420</t>
  </si>
  <si>
    <t>60626425</t>
  </si>
  <si>
    <t>Ковалевское сельское поселение</t>
  </si>
  <si>
    <t>60626430</t>
  </si>
  <si>
    <t>60626435</t>
  </si>
  <si>
    <t>Красносулинское городское поселение</t>
  </si>
  <si>
    <t>60626101</t>
  </si>
  <si>
    <t>Михайловское сельское поселение</t>
  </si>
  <si>
    <t>60626440</t>
  </si>
  <si>
    <t>Пролетарское сельское поселение</t>
  </si>
  <si>
    <t>60626445</t>
  </si>
  <si>
    <t>Садковское сельское поселение</t>
  </si>
  <si>
    <t>60626450</t>
  </si>
  <si>
    <t>Табунщиковское сельское поселение</t>
  </si>
  <si>
    <t>60626455</t>
  </si>
  <si>
    <t>Углеродовское городское поселение</t>
  </si>
  <si>
    <t>60626165</t>
  </si>
  <si>
    <t>Ударниковское сельское поселение</t>
  </si>
  <si>
    <t>60626460</t>
  </si>
  <si>
    <t>Куйбышевский район</t>
  </si>
  <si>
    <t>60627000</t>
  </si>
  <si>
    <t>Кринично-Лугское сельское поселение</t>
  </si>
  <si>
    <t>60627404</t>
  </si>
  <si>
    <t>Куйбышевское сельское поселение</t>
  </si>
  <si>
    <t>60627405</t>
  </si>
  <si>
    <t>Лысогорское сельское поселение</t>
  </si>
  <si>
    <t>60627410</t>
  </si>
  <si>
    <t>Мартыновский район</t>
  </si>
  <si>
    <t>60630000</t>
  </si>
  <si>
    <t>Большеорловское сельское поселение</t>
  </si>
  <si>
    <t>60630405</t>
  </si>
  <si>
    <t>Зеленолугское сельское поселение</t>
  </si>
  <si>
    <t>60630407</t>
  </si>
  <si>
    <t>Ильиновское сельское поселение</t>
  </si>
  <si>
    <t>60630412</t>
  </si>
  <si>
    <t>Комаровское сельское поселение</t>
  </si>
  <si>
    <t>60630423</t>
  </si>
  <si>
    <t>Малоорловское сельское поселение</t>
  </si>
  <si>
    <t>60630434</t>
  </si>
  <si>
    <t>Мартыновское сельское поселение</t>
  </si>
  <si>
    <t>60630439</t>
  </si>
  <si>
    <t>Новоселовское сельское поселение</t>
  </si>
  <si>
    <t>60630456</t>
  </si>
  <si>
    <t>Рубашкинское сельское поселение</t>
  </si>
  <si>
    <t>60630467</t>
  </si>
  <si>
    <t>Южненское сельское поселение</t>
  </si>
  <si>
    <t>60630489</t>
  </si>
  <si>
    <t>Матвеево-Курганский район</t>
  </si>
  <si>
    <t>60631000</t>
  </si>
  <si>
    <t>Алексеевское сельское поселение</t>
  </si>
  <si>
    <t>60631405</t>
  </si>
  <si>
    <t>Анастасиевское сельское поселение</t>
  </si>
  <si>
    <t>60631410</t>
  </si>
  <si>
    <t>Большекирсановское сельское поселение</t>
  </si>
  <si>
    <t>60631415</t>
  </si>
  <si>
    <t>Екатериновское сельское поселение</t>
  </si>
  <si>
    <t>60631420</t>
  </si>
  <si>
    <t>Малокирсановское сельское поселение</t>
  </si>
  <si>
    <t>60631440</t>
  </si>
  <si>
    <t>Матвеево-Курганское сельское поселение</t>
  </si>
  <si>
    <t>60631445</t>
  </si>
  <si>
    <t>Новониколаевское сельское поселение</t>
  </si>
  <si>
    <t>60631450</t>
  </si>
  <si>
    <t>Ряженское сельское поселение</t>
  </si>
  <si>
    <t>60631465</t>
  </si>
  <si>
    <t>Миллеровский район</t>
  </si>
  <si>
    <t>60632000</t>
  </si>
  <si>
    <t>Верхнеталовское сельское поселение</t>
  </si>
  <si>
    <t>60632402</t>
  </si>
  <si>
    <t>Волошинское сельское поселение</t>
  </si>
  <si>
    <t>60632405</t>
  </si>
  <si>
    <t>Дегтевское сельское поселение</t>
  </si>
  <si>
    <t>60632415</t>
  </si>
  <si>
    <t>Колодезянское сельское поселение</t>
  </si>
  <si>
    <t>60632420</t>
  </si>
  <si>
    <t>Криворожское сельское поселение</t>
  </si>
  <si>
    <t>60632425</t>
  </si>
  <si>
    <t>Мальчевское сельское поселение</t>
  </si>
  <si>
    <t>60632435</t>
  </si>
  <si>
    <t>Миллеровское городское поселение</t>
  </si>
  <si>
    <t>60632101</t>
  </si>
  <si>
    <t>Ольхово-Рогское сельское поселение</t>
  </si>
  <si>
    <t>60632455</t>
  </si>
  <si>
    <t>60632460</t>
  </si>
  <si>
    <t>Сулинское сельское поселение</t>
  </si>
  <si>
    <t>60632467</t>
  </si>
  <si>
    <t>Титовское сельское поселение</t>
  </si>
  <si>
    <t>60632470</t>
  </si>
  <si>
    <t>Треневское сельское поселение</t>
  </si>
  <si>
    <t>60632430</t>
  </si>
  <si>
    <t>Туриловское сельское поселение</t>
  </si>
  <si>
    <t>60632475</t>
  </si>
  <si>
    <t>Милютинский район</t>
  </si>
  <si>
    <t>60633000</t>
  </si>
  <si>
    <t>Лукичевское сельское поселение</t>
  </si>
  <si>
    <t>60633420</t>
  </si>
  <si>
    <t>Маньково-Березовское сельское поселение</t>
  </si>
  <si>
    <t>60633428</t>
  </si>
  <si>
    <t>Милютинское сельское поселение</t>
  </si>
  <si>
    <t>60633433</t>
  </si>
  <si>
    <t>Николо-Березовское сельское поселение</t>
  </si>
  <si>
    <t>60633444</t>
  </si>
  <si>
    <t>Орловское сельское поселение</t>
  </si>
  <si>
    <t>60633466</t>
  </si>
  <si>
    <t>Светочниковское сельское поселение</t>
  </si>
  <si>
    <t>60633477</t>
  </si>
  <si>
    <t>Селивановское сельское поселение</t>
  </si>
  <si>
    <t>60633480</t>
  </si>
  <si>
    <t>Морозовский район</t>
  </si>
  <si>
    <t>60634000</t>
  </si>
  <si>
    <t>Вознесенское сельское поселение</t>
  </si>
  <si>
    <t>60634415</t>
  </si>
  <si>
    <t>Вольно-Донское сельское поселение</t>
  </si>
  <si>
    <t>60634420</t>
  </si>
  <si>
    <t>Гагаринское сельское поселение</t>
  </si>
  <si>
    <t>60634423</t>
  </si>
  <si>
    <t>Грузиновское сельское поселение</t>
  </si>
  <si>
    <t>60634425</t>
  </si>
  <si>
    <t>Знаменское сельское поселение</t>
  </si>
  <si>
    <t>60634430</t>
  </si>
  <si>
    <t>Костино-Быстрянское сельское поселение</t>
  </si>
  <si>
    <t>60634440</t>
  </si>
  <si>
    <t>Морозовское городское поселение</t>
  </si>
  <si>
    <t>60634101</t>
  </si>
  <si>
    <t>Парамоновское сельское поселение</t>
  </si>
  <si>
    <t>60634460</t>
  </si>
  <si>
    <t>Широко-Атамановское сельское поселение</t>
  </si>
  <si>
    <t>60634405</t>
  </si>
  <si>
    <t>Мясниковский район</t>
  </si>
  <si>
    <t>60635000</t>
  </si>
  <si>
    <t>Большесальское сельское поселение</t>
  </si>
  <si>
    <t>60635405</t>
  </si>
  <si>
    <t>60635420</t>
  </si>
  <si>
    <t>Краснокрымское сельское поселение</t>
  </si>
  <si>
    <t>60635424</t>
  </si>
  <si>
    <t>Крымское сельское поселение</t>
  </si>
  <si>
    <t>60635428</t>
  </si>
  <si>
    <t>Недвиговское сельское поселение</t>
  </si>
  <si>
    <t>60635447</t>
  </si>
  <si>
    <t>Петровское сельское поселение</t>
  </si>
  <si>
    <t>60635436</t>
  </si>
  <si>
    <t>Чалтырское сельское поселение</t>
  </si>
  <si>
    <t>60635452</t>
  </si>
  <si>
    <t>Неклиновский район</t>
  </si>
  <si>
    <t>60636000</t>
  </si>
  <si>
    <t>Андреево-Мелентьевское сельское поселение</t>
  </si>
  <si>
    <t>60636428</t>
  </si>
  <si>
    <t>Большенеклиновское сельское поселение</t>
  </si>
  <si>
    <t>60636404</t>
  </si>
  <si>
    <t>Вареновское сельское поселение</t>
  </si>
  <si>
    <t>60636407</t>
  </si>
  <si>
    <t>Васильево-Ханжоновское сельское поселение</t>
  </si>
  <si>
    <t>60636408</t>
  </si>
  <si>
    <t>Лакедемоновское сельское поселение</t>
  </si>
  <si>
    <t>60636424</t>
  </si>
  <si>
    <t>Натальевское сельское поселение</t>
  </si>
  <si>
    <t>60636432</t>
  </si>
  <si>
    <t>60636434</t>
  </si>
  <si>
    <t>Новобессергеневское сельское поселение</t>
  </si>
  <si>
    <t>60636436</t>
  </si>
  <si>
    <t>Носовское сельское поселение</t>
  </si>
  <si>
    <t>60636440</t>
  </si>
  <si>
    <t>Платовское сельское поселение</t>
  </si>
  <si>
    <t>60636412</t>
  </si>
  <si>
    <t>Покровское сельское поселение</t>
  </si>
  <si>
    <t>60636448</t>
  </si>
  <si>
    <t>Поляковское сельское поселение</t>
  </si>
  <si>
    <t>60636420</t>
  </si>
  <si>
    <t>Приморское сельское поселение</t>
  </si>
  <si>
    <t>60636452</t>
  </si>
  <si>
    <t>Самбекское сельское поселение</t>
  </si>
  <si>
    <t>60636456</t>
  </si>
  <si>
    <t>Синявское сельское поселение</t>
  </si>
  <si>
    <t>60636460</t>
  </si>
  <si>
    <t>Советинское сельское поселение</t>
  </si>
  <si>
    <t>60636464</t>
  </si>
  <si>
    <t>Троицкое сельское поселение</t>
  </si>
  <si>
    <t>60636468</t>
  </si>
  <si>
    <t>Федоровское сельское поселение</t>
  </si>
  <si>
    <t>60636472</t>
  </si>
  <si>
    <t>Обливский район</t>
  </si>
  <si>
    <t>60640000</t>
  </si>
  <si>
    <t>60640403</t>
  </si>
  <si>
    <t>60640405</t>
  </si>
  <si>
    <t>Караичевское сельское поселение</t>
  </si>
  <si>
    <t>60640425</t>
  </si>
  <si>
    <t>Каштановское сельское поселение</t>
  </si>
  <si>
    <t>60640410</t>
  </si>
  <si>
    <t>Нестеркинское сельское поселение</t>
  </si>
  <si>
    <t>60640440</t>
  </si>
  <si>
    <t>Обливское сельское поселение</t>
  </si>
  <si>
    <t>60640420</t>
  </si>
  <si>
    <t>Солонецкое сельское поселение</t>
  </si>
  <si>
    <t>60640430</t>
  </si>
  <si>
    <t>Октябрьский район</t>
  </si>
  <si>
    <t>60641000</t>
  </si>
  <si>
    <t>60641404</t>
  </si>
  <si>
    <t>Артемовское сельское поселение</t>
  </si>
  <si>
    <t>60641405</t>
  </si>
  <si>
    <t>Бессергеневское сельское поселение</t>
  </si>
  <si>
    <t>60641408</t>
  </si>
  <si>
    <t>Каменоломненское городское поселение</t>
  </si>
  <si>
    <t>60641151</t>
  </si>
  <si>
    <t>Керчикское сельское поселение</t>
  </si>
  <si>
    <t>60641415</t>
  </si>
  <si>
    <t>Коммунарское сельское поселение</t>
  </si>
  <si>
    <t>60641425</t>
  </si>
  <si>
    <t>60641430</t>
  </si>
  <si>
    <t>Краснолучское сельское поселение</t>
  </si>
  <si>
    <t>60641427</t>
  </si>
  <si>
    <t>Красюковское сельское поселение</t>
  </si>
  <si>
    <t>60641435</t>
  </si>
  <si>
    <t>Кривянское сельское поселение</t>
  </si>
  <si>
    <t>60641440</t>
  </si>
  <si>
    <t>Мокрологское сельское поселение</t>
  </si>
  <si>
    <t>60641445</t>
  </si>
  <si>
    <t>Персиановское сельское поселение</t>
  </si>
  <si>
    <t>60641450</t>
  </si>
  <si>
    <t>Орловский район</t>
  </si>
  <si>
    <t>60642000</t>
  </si>
  <si>
    <t>Волочаевское сельское поселение</t>
  </si>
  <si>
    <t>60642411</t>
  </si>
  <si>
    <t>60642422</t>
  </si>
  <si>
    <t>Каменно-Балковское сельское поселение</t>
  </si>
  <si>
    <t>60642433</t>
  </si>
  <si>
    <t>60642438</t>
  </si>
  <si>
    <t>60642443</t>
  </si>
  <si>
    <t>Курганенское сельское поселение</t>
  </si>
  <si>
    <t>60642444</t>
  </si>
  <si>
    <t>Луганское сельское поселение</t>
  </si>
  <si>
    <t>60642460</t>
  </si>
  <si>
    <t>Майорское сельское поселение</t>
  </si>
  <si>
    <t>60642445</t>
  </si>
  <si>
    <t>60642446</t>
  </si>
  <si>
    <t>Островянское сельское поселение</t>
  </si>
  <si>
    <t>60642448</t>
  </si>
  <si>
    <t>60642452</t>
  </si>
  <si>
    <t>Песчанокопский район</t>
  </si>
  <si>
    <t>60644000</t>
  </si>
  <si>
    <t>Богородицкое сельское поселение</t>
  </si>
  <si>
    <t>60644411</t>
  </si>
  <si>
    <t>60644422</t>
  </si>
  <si>
    <t>Зареченское сельское поселение</t>
  </si>
  <si>
    <t>60644426</t>
  </si>
  <si>
    <t>Краснополянское сельское поселение</t>
  </si>
  <si>
    <t>60644433</t>
  </si>
  <si>
    <t>Летницкое сельское поселение</t>
  </si>
  <si>
    <t>60644444</t>
  </si>
  <si>
    <t>Песчанокопское сельское поселение</t>
  </si>
  <si>
    <t>60644455</t>
  </si>
  <si>
    <t>Поливянское сельское поселение</t>
  </si>
  <si>
    <t>60644466</t>
  </si>
  <si>
    <t>Развильненское сельское поселение</t>
  </si>
  <si>
    <t>60644477</t>
  </si>
  <si>
    <t>Рассыпненское сельское поселение</t>
  </si>
  <si>
    <t>60644488</t>
  </si>
  <si>
    <t>Пролетарский район</t>
  </si>
  <si>
    <t>60645000</t>
  </si>
  <si>
    <t>Буденновское сельское поселение</t>
  </si>
  <si>
    <t>60645405</t>
  </si>
  <si>
    <t>Дальненское сельское поселение</t>
  </si>
  <si>
    <t>60645410</t>
  </si>
  <si>
    <t>Ковринское сельское поселение</t>
  </si>
  <si>
    <t>60645415</t>
  </si>
  <si>
    <t>Мокроельмутянское сельское поселение</t>
  </si>
  <si>
    <t>60645420</t>
  </si>
  <si>
    <t>60645425</t>
  </si>
  <si>
    <t>Огневское сельское поселение</t>
  </si>
  <si>
    <t>60645427</t>
  </si>
  <si>
    <t>Опенкинское сельское поселение</t>
  </si>
  <si>
    <t>60645430</t>
  </si>
  <si>
    <t>Пролетарское городское поселение</t>
  </si>
  <si>
    <t>60645101</t>
  </si>
  <si>
    <t>Суховское сельское поселение</t>
  </si>
  <si>
    <t>60645435</t>
  </si>
  <si>
    <t>Уютненское сельское поселение</t>
  </si>
  <si>
    <t>60645448</t>
  </si>
  <si>
    <t>Ремонтненский район</t>
  </si>
  <si>
    <t>60647000</t>
  </si>
  <si>
    <t>Валуевское сельское поселение</t>
  </si>
  <si>
    <t>60647411</t>
  </si>
  <si>
    <t>Денисовское сельское поселение</t>
  </si>
  <si>
    <t>60647422</t>
  </si>
  <si>
    <t>60647433</t>
  </si>
  <si>
    <t>60647435</t>
  </si>
  <si>
    <t>Кормовское сельское поселение</t>
  </si>
  <si>
    <t>60647437</t>
  </si>
  <si>
    <t>Краснопартизанское сельское поселение</t>
  </si>
  <si>
    <t>60647444</t>
  </si>
  <si>
    <t>60647455</t>
  </si>
  <si>
    <t>Подгорненское сельское поселение</t>
  </si>
  <si>
    <t>60647466</t>
  </si>
  <si>
    <t>Привольненское сельское поселение</t>
  </si>
  <si>
    <t>60647469</t>
  </si>
  <si>
    <t>Ремонтненское сельское поселение</t>
  </si>
  <si>
    <t>60647472</t>
  </si>
  <si>
    <t>Родионово-Несветайский район</t>
  </si>
  <si>
    <t>60648000</t>
  </si>
  <si>
    <t>Барило-Крепинское сельское поселение</t>
  </si>
  <si>
    <t>60648410</t>
  </si>
  <si>
    <t>Болдыревское сельское поселение</t>
  </si>
  <si>
    <t>60648415</t>
  </si>
  <si>
    <t>Большекрепинское сельское поселение</t>
  </si>
  <si>
    <t>60648420</t>
  </si>
  <si>
    <t>60648425</t>
  </si>
  <si>
    <t>60648436</t>
  </si>
  <si>
    <t>Родионово-Несветайское сельское поселение</t>
  </si>
  <si>
    <t>60648447</t>
  </si>
  <si>
    <t>Сальский район</t>
  </si>
  <si>
    <t>60650000</t>
  </si>
  <si>
    <t>60650410</t>
  </si>
  <si>
    <t>Гигантовское сельское поселение</t>
  </si>
  <si>
    <t>60650412</t>
  </si>
  <si>
    <t>60650415</t>
  </si>
  <si>
    <t>Ивановское сельское поселение</t>
  </si>
  <si>
    <t>60650420</t>
  </si>
  <si>
    <t>Кручено-Балковское сельское поселение</t>
  </si>
  <si>
    <t>60650425</t>
  </si>
  <si>
    <t>60650430</t>
  </si>
  <si>
    <t>Новоегорлыкское сельское поселение</t>
  </si>
  <si>
    <t>60650435</t>
  </si>
  <si>
    <t>Рыбасовское сельское поселение</t>
  </si>
  <si>
    <t>60650442</t>
  </si>
  <si>
    <t>Сальское городское поселение</t>
  </si>
  <si>
    <t>60650101</t>
  </si>
  <si>
    <t>Сандатовское сельское поселение</t>
  </si>
  <si>
    <t>60650445</t>
  </si>
  <si>
    <t>Юловское сельское поселение</t>
  </si>
  <si>
    <t>60650460</t>
  </si>
  <si>
    <t>Семикаракорский район</t>
  </si>
  <si>
    <t>60651000</t>
  </si>
  <si>
    <t>Бакланниковское сельское поселение</t>
  </si>
  <si>
    <t>60651404</t>
  </si>
  <si>
    <t>Большемечетновское сельское поселение</t>
  </si>
  <si>
    <t>60651405</t>
  </si>
  <si>
    <t>Задоно-Кагальницкое сельское поселение</t>
  </si>
  <si>
    <t>60651410</t>
  </si>
  <si>
    <t>Золоторевское сельское поселение</t>
  </si>
  <si>
    <t>60651415</t>
  </si>
  <si>
    <t>Кочетовское сельское поселение</t>
  </si>
  <si>
    <t>60651420</t>
  </si>
  <si>
    <t>Кузнецовское сельское поселение</t>
  </si>
  <si>
    <t>60651425</t>
  </si>
  <si>
    <t>Новозолотовское сельское поселение</t>
  </si>
  <si>
    <t>60651430</t>
  </si>
  <si>
    <t>Семикаракорское городское поселение</t>
  </si>
  <si>
    <t>60651101</t>
  </si>
  <si>
    <t>Сусатское сельское поселение</t>
  </si>
  <si>
    <t>60651440</t>
  </si>
  <si>
    <t>Топилинское сельское поселение</t>
  </si>
  <si>
    <t>60651450</t>
  </si>
  <si>
    <t>Советский район</t>
  </si>
  <si>
    <t>60652000</t>
  </si>
  <si>
    <t>Калач-Куртлакское сельское поселение</t>
  </si>
  <si>
    <t>60652414</t>
  </si>
  <si>
    <t>Советское сельское поселение</t>
  </si>
  <si>
    <t>60652426</t>
  </si>
  <si>
    <t>Чирское сельское поселение</t>
  </si>
  <si>
    <t>60652437</t>
  </si>
  <si>
    <t>Тарасовский район</t>
  </si>
  <si>
    <t>60653000</t>
  </si>
  <si>
    <t>Большинское сельское поселение</t>
  </si>
  <si>
    <t>60653405</t>
  </si>
  <si>
    <t>Войковское сельское поселение</t>
  </si>
  <si>
    <t>60653410</t>
  </si>
  <si>
    <t>Дячкинское сельское поселение</t>
  </si>
  <si>
    <t>60653415</t>
  </si>
  <si>
    <t>Ефремово-Степановское сельское поселение</t>
  </si>
  <si>
    <t>60653420</t>
  </si>
  <si>
    <t>Зеленовское сельское поселение</t>
  </si>
  <si>
    <t>60653425</t>
  </si>
  <si>
    <t>Колушкинское сельское поселение</t>
  </si>
  <si>
    <t>60653430</t>
  </si>
  <si>
    <t>60653435</t>
  </si>
  <si>
    <t>Курно-Липовское сельское поселение</t>
  </si>
  <si>
    <t>60653440</t>
  </si>
  <si>
    <t>Митякинское сельское поселение</t>
  </si>
  <si>
    <t>60653445</t>
  </si>
  <si>
    <t>Тарасовское сельское поселение</t>
  </si>
  <si>
    <t>60653453</t>
  </si>
  <si>
    <t>Тацинский район</t>
  </si>
  <si>
    <t>60654000</t>
  </si>
  <si>
    <t>Быстрогорское сельское поселение</t>
  </si>
  <si>
    <t>60654407</t>
  </si>
  <si>
    <t>Верхнеобливское сельское поселение</t>
  </si>
  <si>
    <t>60654411</t>
  </si>
  <si>
    <t>Ермаковское сельское поселение</t>
  </si>
  <si>
    <t>60654422</t>
  </si>
  <si>
    <t>Жирновское сельское поселение</t>
  </si>
  <si>
    <t>60654424</t>
  </si>
  <si>
    <t>Зазерское сельское поселение</t>
  </si>
  <si>
    <t>60654433</t>
  </si>
  <si>
    <t>Ковылкинское сельское поселение</t>
  </si>
  <si>
    <t>60654444</t>
  </si>
  <si>
    <t>60654448</t>
  </si>
  <si>
    <t>Скосырское сельское поселение</t>
  </si>
  <si>
    <t>60654456</t>
  </si>
  <si>
    <t>60654460</t>
  </si>
  <si>
    <t>Тацинское сельское поселение</t>
  </si>
  <si>
    <t>60654465</t>
  </si>
  <si>
    <t>Углегорское сельское поселение</t>
  </si>
  <si>
    <t>60654467</t>
  </si>
  <si>
    <t>Усть-Донецкий район</t>
  </si>
  <si>
    <t>60655000</t>
  </si>
  <si>
    <t>Апаринское сельское поселение</t>
  </si>
  <si>
    <t>60655405</t>
  </si>
  <si>
    <t>Верхнекудрюченское сельское поселение</t>
  </si>
  <si>
    <t>60655410</t>
  </si>
  <si>
    <t>60655423</t>
  </si>
  <si>
    <t>Мелиховское сельское поселение</t>
  </si>
  <si>
    <t>60655428</t>
  </si>
  <si>
    <t>Нижнекундрюченское сельское поселение</t>
  </si>
  <si>
    <t>60655432</t>
  </si>
  <si>
    <t>Пухляковское сельское поселение</t>
  </si>
  <si>
    <t>60655440</t>
  </si>
  <si>
    <t>Раздорское сельское поселение</t>
  </si>
  <si>
    <t>60655450</t>
  </si>
  <si>
    <t>Усть-Донецкое городское поселение</t>
  </si>
  <si>
    <t>60655151</t>
  </si>
  <si>
    <t>Целинский район</t>
  </si>
  <si>
    <t>60656000</t>
  </si>
  <si>
    <t>60656420</t>
  </si>
  <si>
    <t>Лопанское сельское поселение</t>
  </si>
  <si>
    <t>60656425</t>
  </si>
  <si>
    <t>60656430</t>
  </si>
  <si>
    <t>Новоцелинское сельское поселение</t>
  </si>
  <si>
    <t>60656432</t>
  </si>
  <si>
    <t>Ольшанское сельское поселение</t>
  </si>
  <si>
    <t>60656435</t>
  </si>
  <si>
    <t>Среднеегорлыкское сельское поселение</t>
  </si>
  <si>
    <t>60656440</t>
  </si>
  <si>
    <t>Хлеборобное сельское поселение</t>
  </si>
  <si>
    <t>60656450</t>
  </si>
  <si>
    <t>Целинское сельское поселение</t>
  </si>
  <si>
    <t>60656455</t>
  </si>
  <si>
    <t>60656460</t>
  </si>
  <si>
    <t>Цимлянский район</t>
  </si>
  <si>
    <t>60657000</t>
  </si>
  <si>
    <t>60657420</t>
  </si>
  <si>
    <t>Красноярское сельское поселение</t>
  </si>
  <si>
    <t>60657430</t>
  </si>
  <si>
    <t>Лозновское сельское поселение</t>
  </si>
  <si>
    <t>60657433</t>
  </si>
  <si>
    <t>Маркинское сельское поселение</t>
  </si>
  <si>
    <t>60657435</t>
  </si>
  <si>
    <t>Новоцимлянское сельское поселение</t>
  </si>
  <si>
    <t>60657440</t>
  </si>
  <si>
    <t>Саркеловское сельское поселение</t>
  </si>
  <si>
    <t>60657444</t>
  </si>
  <si>
    <t>Цимлянское городское поселение</t>
  </si>
  <si>
    <t>60657101</t>
  </si>
  <si>
    <t>Чертковский район</t>
  </si>
  <si>
    <t>60658000</t>
  </si>
  <si>
    <t>Алексеево-Лозовское сельское поселение</t>
  </si>
  <si>
    <t>60658404</t>
  </si>
  <si>
    <t>60658416</t>
  </si>
  <si>
    <t>Зубрилинское сельское поселение</t>
  </si>
  <si>
    <t>60658420</t>
  </si>
  <si>
    <t>60658424</t>
  </si>
  <si>
    <t>Маньковское сельское поселение</t>
  </si>
  <si>
    <t>60658428</t>
  </si>
  <si>
    <t>Михайлово-Александровское сельское поселение</t>
  </si>
  <si>
    <t>60658432</t>
  </si>
  <si>
    <t>Нагибинское сельское поселение</t>
  </si>
  <si>
    <t>60658434</t>
  </si>
  <si>
    <t>Ольховчанское сельское поселение</t>
  </si>
  <si>
    <t>60658436</t>
  </si>
  <si>
    <t>Осиковское сельское поселение</t>
  </si>
  <si>
    <t>60658438</t>
  </si>
  <si>
    <t>Сетрковское сельское поселение</t>
  </si>
  <si>
    <t>60658444</t>
  </si>
  <si>
    <t>Сохрановское сельское поселение</t>
  </si>
  <si>
    <t>60658448</t>
  </si>
  <si>
    <t>Чертковское сельское поселение</t>
  </si>
  <si>
    <t>60658454</t>
  </si>
  <si>
    <t>Шептуховское сельское поселение</t>
  </si>
  <si>
    <t>60658456</t>
  </si>
  <si>
    <t>Щедровское сельское поселение</t>
  </si>
  <si>
    <t>60658460</t>
  </si>
  <si>
    <t>Шолоховский район</t>
  </si>
  <si>
    <t>60659000</t>
  </si>
  <si>
    <t>Базковское сельское поселение</t>
  </si>
  <si>
    <t>60659405</t>
  </si>
  <si>
    <t>Вешенское сельское поселение</t>
  </si>
  <si>
    <t>60659410</t>
  </si>
  <si>
    <t>Дубровское сельское поселение</t>
  </si>
  <si>
    <t>60659415</t>
  </si>
  <si>
    <t>Дударевское сельское поселение</t>
  </si>
  <si>
    <t>60659420</t>
  </si>
  <si>
    <t>60659425</t>
  </si>
  <si>
    <t>Колундаевское сельское поселение</t>
  </si>
  <si>
    <t>60659430</t>
  </si>
  <si>
    <t>Кружилинское сельское поселение</t>
  </si>
  <si>
    <t>60659435</t>
  </si>
  <si>
    <t>Меркуловское сельское поселение</t>
  </si>
  <si>
    <t>60659440</t>
  </si>
  <si>
    <t>Терновское сельское поселение</t>
  </si>
  <si>
    <t>60659460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</si>
  <si>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</si>
  <si>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</si>
  <si>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</si>
  <si>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</si>
  <si>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</si>
  <si>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</si>
  <si>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</si>
  <si>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</si>
  <si>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</si>
  <si>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</si>
  <si>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</si>
  <si>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</si>
  <si>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</si>
  <si>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</si>
  <si>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</si>
  <si>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</si>
  <si>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31.12.2019</t>
  </si>
  <si>
    <t>REGION_ID</t>
  </si>
  <si>
    <t>REGION_NAME</t>
  </si>
  <si>
    <t>RST_ORG_ID</t>
  </si>
  <si>
    <t>ORG_NAME</t>
  </si>
  <si>
    <t>INN_NAME</t>
  </si>
  <si>
    <t>KPP_NAME</t>
  </si>
  <si>
    <t>ORG_START_DATE</t>
  </si>
  <si>
    <t>ORG_END_DATE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</si>
  <si>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</si>
  <si>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</si>
  <si>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</si>
  <si>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</si>
  <si>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</si>
  <si>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</si>
  <si>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</si>
  <si>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</si>
  <si>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</si>
  <si>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</si>
  <si>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</si>
  <si>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</si>
  <si>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615250001</t>
  </si>
  <si>
    <t>28796046</t>
  </si>
  <si>
    <t>АО "ГТ Энерго"</t>
  </si>
  <si>
    <t>7703806647</t>
  </si>
  <si>
    <t>772801001</t>
  </si>
  <si>
    <t>26560525</t>
  </si>
  <si>
    <t>АО "ГУ ЖКХ"</t>
  </si>
  <si>
    <t>5116000922</t>
  </si>
  <si>
    <t>511601001</t>
  </si>
  <si>
    <t>13-05-2009 00:00:00</t>
  </si>
  <si>
    <t>30872564</t>
  </si>
  <si>
    <t>АО "Главное управление обустройства войск"</t>
  </si>
  <si>
    <t>7703702341</t>
  </si>
  <si>
    <t>770401001</t>
  </si>
  <si>
    <t>23-01-2017 00:00:00</t>
  </si>
  <si>
    <t>26457273</t>
  </si>
  <si>
    <t>АО "Донэнерго"</t>
  </si>
  <si>
    <t>6163089292</t>
  </si>
  <si>
    <t>616301001</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</si>
  <si>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</si>
  <si>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</si>
  <si>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</si>
  <si>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</si>
  <si>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</si>
  <si>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</si>
  <si>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</si>
  <si>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</si>
  <si>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</si>
  <si>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</si>
  <si>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</si>
  <si>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616601001</t>
  </si>
  <si>
    <t>01-01-2018 00:00:00</t>
  </si>
  <si>
    <t>26382583</t>
  </si>
  <si>
    <t>АО "Сервис-ЖКХ"</t>
  </si>
  <si>
    <t>6126101985</t>
  </si>
  <si>
    <t>612601001</t>
  </si>
  <si>
    <t>26457311</t>
  </si>
  <si>
    <t>АО "Теплокоммунэнерго"</t>
  </si>
  <si>
    <t>6165199445</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</si>
  <si>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</si>
  <si>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</si>
  <si>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</si>
  <si>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</si>
  <si>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</si>
  <si>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</si>
  <si>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</si>
  <si>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</si>
  <si>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</si>
  <si>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</si>
  <si>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</si>
  <si>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</si>
  <si>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</si>
  <si>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</si>
  <si>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</si>
  <si>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</si>
  <si>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</si>
  <si>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</si>
  <si>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</si>
  <si>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</si>
  <si>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</si>
  <si>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</si>
  <si>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</si>
  <si>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</si>
  <si>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</si>
  <si>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</si>
  <si>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616501001</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</si>
  <si>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</si>
  <si>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</si>
  <si>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</si>
  <si>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</si>
  <si>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</si>
  <si>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</si>
  <si>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</si>
  <si>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</si>
  <si>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</si>
  <si>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</si>
  <si>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</si>
  <si>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</si>
  <si>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</si>
  <si>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26436677</t>
  </si>
  <si>
    <t>ЗАО "Ростовобувь"</t>
  </si>
  <si>
    <t>6152000503</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</si>
  <si>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</si>
  <si>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</si>
  <si>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</si>
  <si>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</si>
  <si>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</si>
  <si>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</si>
  <si>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</si>
  <si>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</si>
  <si>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</si>
  <si>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</si>
  <si>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26382587</t>
  </si>
  <si>
    <t>МП ЖКХ</t>
  </si>
  <si>
    <t>6132000738</t>
  </si>
  <si>
    <t>613201001</t>
  </si>
  <si>
    <t>26637060</t>
  </si>
  <si>
    <t>МП РСП "Возрождение"</t>
  </si>
  <si>
    <t>6127012801</t>
  </si>
  <si>
    <t>612701001</t>
  </si>
  <si>
    <t>17-06-2010 00:00:00</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</si>
  <si>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</si>
  <si>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</si>
  <si>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</si>
  <si>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</si>
  <si>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</si>
  <si>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</si>
  <si>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</si>
  <si>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</si>
  <si>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</si>
  <si>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</si>
  <si>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</si>
  <si>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</si>
  <si>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</si>
  <si>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</si>
  <si>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</si>
  <si>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</si>
  <si>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</si>
  <si>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</si>
  <si>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</si>
  <si>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</si>
  <si>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26446617</t>
  </si>
  <si>
    <t>МУП "Жилищно-эксплуатационное управление"</t>
  </si>
  <si>
    <t>6154070665</t>
  </si>
  <si>
    <t>26449438</t>
  </si>
  <si>
    <t>МУП "Заветинские теплосети"</t>
  </si>
  <si>
    <t>6110002700</t>
  </si>
  <si>
    <t>611001001</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</si>
  <si>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</si>
  <si>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</si>
  <si>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</si>
  <si>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</si>
  <si>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</si>
  <si>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</si>
  <si>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</si>
  <si>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</si>
  <si>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</si>
  <si>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</si>
  <si>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615301001</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</si>
  <si>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</si>
  <si>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</si>
  <si>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</si>
  <si>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</si>
  <si>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</si>
  <si>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</si>
  <si>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</si>
  <si>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</si>
  <si>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</si>
  <si>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26446567</t>
  </si>
  <si>
    <t>МУП "Таганрогэнерго"</t>
  </si>
  <si>
    <t>6154085894</t>
  </si>
  <si>
    <t>26445059</t>
  </si>
  <si>
    <t>МУП "Тарасовские тепловые сети"</t>
  </si>
  <si>
    <t>6133002600</t>
  </si>
  <si>
    <t>613301001</t>
  </si>
  <si>
    <t>30354166</t>
  </si>
  <si>
    <t>МУП "Тепловые сети"</t>
  </si>
  <si>
    <t>6154097882</t>
  </si>
  <si>
    <t>26457384</t>
  </si>
  <si>
    <t>МУП "Тепловые сети" г. Новочеркасска</t>
  </si>
  <si>
    <t>6150020222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</si>
  <si>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</si>
  <si>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</si>
  <si>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</si>
  <si>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</si>
  <si>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</si>
  <si>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</si>
  <si>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</si>
  <si>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</si>
  <si>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</si>
  <si>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</si>
  <si>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</si>
  <si>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</si>
  <si>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</si>
  <si>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</si>
  <si>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</si>
  <si>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</si>
  <si>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</si>
  <si>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610201001</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</si>
  <si>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</si>
  <si>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</si>
  <si>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</si>
  <si>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</si>
  <si>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</si>
  <si>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</si>
  <si>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</si>
  <si>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</si>
  <si>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27794430</t>
  </si>
  <si>
    <t>МУП ЖКХ "Красносадовское" Красносадовского сельского поселения</t>
  </si>
  <si>
    <t>6101931536</t>
  </si>
  <si>
    <t>610101001</t>
  </si>
  <si>
    <t>26374620</t>
  </si>
  <si>
    <t>МУП КХ Песчанокопского района</t>
  </si>
  <si>
    <t>6127010900</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</si>
  <si>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</si>
  <si>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</si>
  <si>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</si>
  <si>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</si>
  <si>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</si>
  <si>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</si>
  <si>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</si>
  <si>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</si>
  <si>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</si>
  <si>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</si>
  <si>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</si>
  <si>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</si>
  <si>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</si>
  <si>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</si>
  <si>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</si>
  <si>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</si>
  <si>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</si>
  <si>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</si>
  <si>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</si>
  <si>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</si>
  <si>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</si>
  <si>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</si>
  <si>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</si>
  <si>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</si>
  <si>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</si>
  <si>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</si>
  <si>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26446002</t>
  </si>
  <si>
    <t>ОАО "31 завод авиационного технологического оборудования"</t>
  </si>
  <si>
    <t>6150052190</t>
  </si>
  <si>
    <t>26645111</t>
  </si>
  <si>
    <t>ОАО "Батайское"</t>
  </si>
  <si>
    <t>6101001530</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</si>
  <si>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</si>
  <si>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</si>
  <si>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</si>
  <si>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</si>
  <si>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</si>
  <si>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</si>
  <si>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</si>
  <si>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</si>
  <si>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</si>
  <si>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</si>
  <si>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</si>
  <si>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</si>
  <si>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26380959</t>
  </si>
  <si>
    <t>ОАО "ЖКХ Волгодонского района"</t>
  </si>
  <si>
    <t>6107008243</t>
  </si>
  <si>
    <t>610701001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</si>
  <si>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</si>
  <si>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</si>
  <si>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</si>
  <si>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</si>
  <si>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</si>
  <si>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</si>
  <si>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</si>
  <si>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</si>
  <si>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</si>
  <si>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</si>
  <si>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</si>
  <si>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</si>
  <si>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</si>
  <si>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</si>
  <si>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</si>
  <si>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</si>
  <si>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</si>
  <si>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</si>
  <si>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</si>
  <si>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</si>
  <si>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</si>
  <si>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</si>
  <si>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</si>
  <si>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</si>
  <si>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</si>
  <si>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</si>
  <si>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</si>
  <si>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</si>
  <si>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26446563</t>
  </si>
  <si>
    <t>ОАО "Шахтинский завод Гидропривод"</t>
  </si>
  <si>
    <t>6155010796</t>
  </si>
  <si>
    <t>615501001</t>
  </si>
  <si>
    <t>26449160</t>
  </si>
  <si>
    <t>ОАО "Экспериментальная ТЭС"</t>
  </si>
  <si>
    <t>6148012030</t>
  </si>
  <si>
    <t>26445896</t>
  </si>
  <si>
    <t>ОАО "Энергопром - Новочеркасский электродный завод"</t>
  </si>
  <si>
    <t>6150003065</t>
  </si>
  <si>
    <t>26446575</t>
  </si>
  <si>
    <t>ОАО РТП Авторемонтник</t>
  </si>
  <si>
    <t>6153002380</t>
  </si>
  <si>
    <t>26778073</t>
  </si>
  <si>
    <t>ООО "АКДЭНЕРГО"</t>
  </si>
  <si>
    <t>6102026104</t>
  </si>
  <si>
    <t>26586585</t>
  </si>
  <si>
    <t>ООО "Азовский морской порт"</t>
  </si>
  <si>
    <t>6140001622</t>
  </si>
  <si>
    <t>28814140</t>
  </si>
  <si>
    <t>ООО "Азовэнергомаш"</t>
  </si>
  <si>
    <t>6165150231</t>
  </si>
  <si>
    <t>26436852</t>
  </si>
  <si>
    <t>ООО "Ареал"</t>
  </si>
  <si>
    <t>6167081858</t>
  </si>
  <si>
    <t>28485857</t>
  </si>
  <si>
    <t>ООО "Вавилон-Сервис"</t>
  </si>
  <si>
    <t>6161045243</t>
  </si>
  <si>
    <t>616101001</t>
  </si>
  <si>
    <t>30897159</t>
  </si>
  <si>
    <t>ООО "Волгодонская тепловая генерация"</t>
  </si>
  <si>
    <t>6143088300</t>
  </si>
  <si>
    <t>614301001</t>
  </si>
  <si>
    <t>01-01-2017 00:00:00</t>
  </si>
  <si>
    <t>28422605</t>
  </si>
  <si>
    <t>ООО "Волгодонские тепловые сети"</t>
  </si>
  <si>
    <t>6143081351</t>
  </si>
  <si>
    <t>31-05-2013 00:00:00</t>
  </si>
  <si>
    <t>27946514</t>
  </si>
  <si>
    <t>ООО "Донская тепловая компания"</t>
  </si>
  <si>
    <t>6168056942</t>
  </si>
  <si>
    <t>26380977</t>
  </si>
  <si>
    <t>ООО "Жилищник"</t>
  </si>
  <si>
    <t>6130703051</t>
  </si>
  <si>
    <t>613001001</t>
  </si>
  <si>
    <t>31038140</t>
  </si>
  <si>
    <t>ООО "Издательство"МОЛОТ"</t>
  </si>
  <si>
    <t>6168093510</t>
  </si>
  <si>
    <t>30916594</t>
  </si>
  <si>
    <t>ООО "ККПД-Инвест"</t>
  </si>
  <si>
    <t>6168014188</t>
  </si>
  <si>
    <t>28943166</t>
  </si>
  <si>
    <t>ООО "КОВЧЕГ"</t>
  </si>
  <si>
    <t>7725821712</t>
  </si>
  <si>
    <t>772501001</t>
  </si>
  <si>
    <t>30842639</t>
  </si>
  <si>
    <t>ООО "КОМФОРТ"</t>
  </si>
  <si>
    <t>6141049585</t>
  </si>
  <si>
    <t>28983457</t>
  </si>
  <si>
    <t>ООО "Каменский машиностроительный завод"</t>
  </si>
  <si>
    <t>6147038445</t>
  </si>
  <si>
    <t>30370942</t>
  </si>
  <si>
    <t>ООО "ЛЕГИОН ГРУПП"</t>
  </si>
  <si>
    <t>6165558503</t>
  </si>
  <si>
    <t>26525135</t>
  </si>
  <si>
    <t>ООО "ЛУКОЙЛ-Ростовэнерго"</t>
  </si>
  <si>
    <t>6164288981</t>
  </si>
  <si>
    <t>26764871</t>
  </si>
  <si>
    <t>ООО "ЛУКОЙЛ-Экоэнерго"</t>
  </si>
  <si>
    <t>3015087458</t>
  </si>
  <si>
    <t>26382582</t>
  </si>
  <si>
    <t>ООО "МП "Коммунсервис"</t>
  </si>
  <si>
    <t>6122009675</t>
  </si>
  <si>
    <t>26446530</t>
  </si>
  <si>
    <t>ООО "Межмуниципальный Неклиновский водопровод"</t>
  </si>
  <si>
    <t>6123015978</t>
  </si>
  <si>
    <t>28821617</t>
  </si>
  <si>
    <t>ООО "Нефто-Юг"</t>
  </si>
  <si>
    <t>6165001166</t>
  </si>
  <si>
    <t>26374611</t>
  </si>
  <si>
    <t>ООО "Обливское МТП"</t>
  </si>
  <si>
    <t>6124003816</t>
  </si>
  <si>
    <t>612401001</t>
  </si>
  <si>
    <t>26636891</t>
  </si>
  <si>
    <t>ООО "Орион"</t>
  </si>
  <si>
    <t>6148559391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</si>
  <si>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</si>
  <si>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</si>
  <si>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</si>
  <si>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</si>
  <si>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</si>
  <si>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</si>
  <si>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</si>
  <si>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30954389</t>
  </si>
  <si>
    <t>ООО "Распределенная генерация"</t>
  </si>
  <si>
    <t>6163134315</t>
  </si>
  <si>
    <t>11-03-2014 00:00:00</t>
  </si>
  <si>
    <t>27898254</t>
  </si>
  <si>
    <t>ООО "Ремонтно-строительное предприятие"</t>
  </si>
  <si>
    <t>6148655271</t>
  </si>
  <si>
    <t>27601891</t>
  </si>
  <si>
    <t>ООО "Речной порт"</t>
  </si>
  <si>
    <t>6164099374</t>
  </si>
  <si>
    <t>31072070</t>
  </si>
  <si>
    <t>ООО "Росткапиталгрупп"</t>
  </si>
  <si>
    <t>6161082340</t>
  </si>
  <si>
    <t>30842909</t>
  </si>
  <si>
    <t>ООО "Ростов логистик"</t>
  </si>
  <si>
    <t>3443923606</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</si>
  <si>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</si>
  <si>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</si>
  <si>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</si>
  <si>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</si>
  <si>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</si>
  <si>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</si>
  <si>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</si>
  <si>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</si>
  <si>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</si>
  <si>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</si>
  <si>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</si>
  <si>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611745001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</si>
  <si>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</si>
  <si>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</si>
  <si>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</si>
  <si>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</si>
  <si>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</si>
  <si>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</si>
  <si>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</si>
  <si>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</si>
  <si>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</si>
  <si>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26457607</t>
  </si>
  <si>
    <t>ООО "Ростовтеплоэнерго" филиал Северный Чертковский участок</t>
  </si>
  <si>
    <t>613802001</t>
  </si>
  <si>
    <t>26786996</t>
  </si>
  <si>
    <t>ООО "Ростовтеплоэнерго" филиал Семикаракорского района</t>
  </si>
  <si>
    <t>613245001</t>
  </si>
  <si>
    <t>26448728</t>
  </si>
  <si>
    <t>ООО "Ростсельмашэнерго"</t>
  </si>
  <si>
    <t>6166047727</t>
  </si>
  <si>
    <t>30843114</t>
  </si>
  <si>
    <t>ООО "СВЕТПРОМГАЗ"</t>
  </si>
  <si>
    <t>6162069230</t>
  </si>
  <si>
    <t>616201001</t>
  </si>
  <si>
    <t>28976314</t>
  </si>
  <si>
    <t>ООО "Сальскэнергосбыт"</t>
  </si>
  <si>
    <t>6153034270</t>
  </si>
  <si>
    <t>26382572</t>
  </si>
  <si>
    <t>ООО "Сигма"</t>
  </si>
  <si>
    <t>6102015102</t>
  </si>
  <si>
    <t>27946538</t>
  </si>
  <si>
    <t>ООО "СпецМонтаж"</t>
  </si>
  <si>
    <t>3528087774</t>
  </si>
  <si>
    <t>352801001</t>
  </si>
  <si>
    <t>30802811</t>
  </si>
  <si>
    <t>ООО "ТЭЦ-1"</t>
  </si>
  <si>
    <t>6143087498</t>
  </si>
  <si>
    <t>31185022</t>
  </si>
  <si>
    <t>ООО "Таганрогская генерирующая компания"</t>
  </si>
  <si>
    <t>6154150744</t>
  </si>
  <si>
    <t>28868003</t>
  </si>
  <si>
    <t>ООО "Тагстройсервис"</t>
  </si>
  <si>
    <t>6154558967</t>
  </si>
  <si>
    <t>28978534</t>
  </si>
  <si>
    <t>ООО "ТеплоДом"</t>
  </si>
  <si>
    <t>6165191615</t>
  </si>
  <si>
    <t>20-01-2015 00:00:00</t>
  </si>
  <si>
    <t>28821346</t>
  </si>
  <si>
    <t>ООО "Тепловая Генерация"</t>
  </si>
  <si>
    <t>6154133668</t>
  </si>
  <si>
    <t>26445942</t>
  </si>
  <si>
    <t>ООО "Тепловые сети"</t>
  </si>
  <si>
    <t>6125024777</t>
  </si>
  <si>
    <t>612501001</t>
  </si>
  <si>
    <t>30992135</t>
  </si>
  <si>
    <t>ООО "Теплонасосные системы"</t>
  </si>
  <si>
    <t>6151019526</t>
  </si>
  <si>
    <t>04-04-2016 00:00:00</t>
  </si>
  <si>
    <t>26445734</t>
  </si>
  <si>
    <t>6151055122</t>
  </si>
  <si>
    <t>28980513</t>
  </si>
  <si>
    <t>ООО "Теплоснабжающая организация "Александровский"</t>
  </si>
  <si>
    <t>6163135767</t>
  </si>
  <si>
    <t>28446793</t>
  </si>
  <si>
    <t>ООО "Топливно - Энергетическая компания"</t>
  </si>
  <si>
    <t>6154088327</t>
  </si>
  <si>
    <t>30383281</t>
  </si>
  <si>
    <t>ООО "УК "Сокол-Энергосбыт"</t>
  </si>
  <si>
    <t>6162058855</t>
  </si>
  <si>
    <t>27893378</t>
  </si>
  <si>
    <t>ООО "Углегорские сети"</t>
  </si>
  <si>
    <t>6134011291</t>
  </si>
  <si>
    <t>613401001</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</si>
  <si>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</si>
  <si>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</si>
  <si>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</si>
  <si>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</si>
  <si>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</si>
  <si>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</si>
  <si>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</si>
  <si>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</si>
  <si>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</si>
  <si>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</si>
  <si>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</si>
  <si>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</si>
  <si>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</si>
  <si>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26449191</t>
  </si>
  <si>
    <t>ООО "Шахтинская ГТЭС"</t>
  </si>
  <si>
    <t>6155043551</t>
  </si>
  <si>
    <t>26437000</t>
  </si>
  <si>
    <t>ООО "ЭКО"</t>
  </si>
  <si>
    <t>6121995802</t>
  </si>
  <si>
    <t>612101001</t>
  </si>
  <si>
    <t>28002777</t>
  </si>
  <si>
    <t>ООО "Элита Сервис"</t>
  </si>
  <si>
    <t>6162042118</t>
  </si>
  <si>
    <t>30354171</t>
  </si>
  <si>
    <t>ООО ММП ЖКХ "Содружество"</t>
  </si>
  <si>
    <t>6107008902</t>
  </si>
  <si>
    <t>30866798</t>
  </si>
  <si>
    <t>ОП "Ростовское" АО "ГУ ЖКХ"</t>
  </si>
  <si>
    <t>616545001</t>
  </si>
  <si>
    <t>26324422</t>
  </si>
  <si>
    <t>Открытое акционерное общество "ГТ-ТЭЦ Энерго"</t>
  </si>
  <si>
    <t>7703311228</t>
  </si>
  <si>
    <t>770301001</t>
  </si>
  <si>
    <t>27332164</t>
  </si>
  <si>
    <t>ПАО "Таганрогский авиационный научно-технический комплекс им. Г.М.Бериева"</t>
  </si>
  <si>
    <t>6154028021</t>
  </si>
  <si>
    <t>28492799</t>
  </si>
  <si>
    <t>РГСУ</t>
  </si>
  <si>
    <t>6163020389</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</si>
  <si>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</si>
  <si>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</si>
  <si>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</si>
  <si>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</si>
  <si>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</si>
  <si>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</si>
  <si>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</si>
  <si>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</si>
  <si>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</si>
  <si>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</si>
  <si>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</si>
  <si>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</si>
  <si>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</si>
  <si>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</si>
  <si>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</si>
  <si>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</si>
  <si>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</si>
  <si>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</si>
  <si>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</si>
  <si>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</si>
  <si>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26448903</t>
  </si>
  <si>
    <t>Товарищество собственников жилья №3</t>
  </si>
  <si>
    <t>6154055466</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</si>
  <si>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</si>
  <si>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</si>
  <si>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</si>
  <si>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</si>
  <si>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</si>
  <si>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</si>
  <si>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</si>
  <si>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</si>
  <si>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</si>
  <si>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</si>
  <si>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</si>
  <si>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</si>
  <si>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</si>
  <si>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</si>
  <si>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</si>
  <si>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</si>
  <si>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</si>
  <si>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</si>
  <si>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</si>
  <si>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</si>
  <si>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</si>
  <si>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</si>
  <si>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</si>
  <si>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</si>
  <si>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</si>
  <si>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</si>
  <si>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27357611</t>
  </si>
  <si>
    <t>Филиал ОАО "РЭУ" "Ростовский"</t>
  </si>
  <si>
    <t>7714783092</t>
  </si>
  <si>
    <t>28506895</t>
  </si>
  <si>
    <t>Филиал ООО "Сириус" в г. Новочеркасске</t>
  </si>
  <si>
    <t>7714652646</t>
  </si>
  <si>
    <t>615045001</t>
  </si>
  <si>
    <t>26449347</t>
  </si>
  <si>
    <t>Филиал ПАО "ОГК-2"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</si>
  <si>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</si>
  <si>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</si>
  <si>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</si>
  <si>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</si>
  <si>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6164266561</t>
  </si>
  <si>
    <t>615431001</t>
  </si>
  <si>
    <t>26764261</t>
  </si>
  <si>
    <t>производственное отделение "Южные электрические сети" филиала ПАО "МРСК Юга" - "Ростовэнерго"</t>
  </si>
  <si>
    <t>614032001</t>
  </si>
  <si>
    <t>WARM</t>
  </si>
  <si>
    <t>Региональная служба по тарифам Ростовской области</t>
  </si>
  <si>
    <t>www.rst.donland.ru</t>
  </si>
  <si>
    <t>18.12.2018</t>
  </si>
  <si>
    <t>84/1</t>
  </si>
  <si>
    <t>347360, Ростовская область, г. Волгодонск, ул. 4-я Заводская, 2</t>
  </si>
  <si>
    <t>Самборский Сергей Владимирович</t>
  </si>
  <si>
    <t>Лизякина Наталия Геннадиевна</t>
  </si>
  <si>
    <t>ведущий специалист</t>
  </si>
  <si>
    <t>8 (8639) 27-78-53</t>
  </si>
  <si>
    <t>nataliya.liziakina@rg.donpac.ru</t>
  </si>
  <si>
    <t>О</t>
  </si>
  <si>
    <t>Город Волгодонск, Город Волгодонск (60712000);</t>
  </si>
  <si>
    <t>Производство тепловой энергии. Некомбинированная выработка; Сбыт. Тепловая энергия; Подключение (технологическое присоединение) к системе теплоснабжения</t>
  </si>
  <si>
    <t>Плата за подключение к системе теплоснабжения ООО "Волгодонские тепловы сети" объектов заявителей, в случае если подключаемая тепловая нагрузка объекта не превышает 0,1Гкал/час</t>
  </si>
  <si>
    <t>Добавить подключаемую тепловую нагрузку</t>
  </si>
  <si>
    <t>1.1.2</t>
  </si>
  <si>
    <t>1.1.3</t>
  </si>
  <si>
    <t>1.1.4</t>
  </si>
  <si>
    <t>1.1.5</t>
  </si>
  <si>
    <t>https://portal.eias.ru/Portal/DownloadPage.aspx?type=12&amp;guid=d1df4430-db93-4e45-b45c-572ebf829732</t>
  </si>
  <si>
    <t>Договор теплоснабжения и поставки горячей воды (нежилые помещения)</t>
  </si>
  <si>
    <t>https://portal.eias.ru/Portal/DownloadPage.aspx?type=12&amp;guid=551dceb2-3799-48b4-b333-de544d4ee296</t>
  </si>
  <si>
    <t>Договор теплоснабжения (прочие)</t>
  </si>
  <si>
    <t>https://portal.eias.ru/Portal/DownloadPage.aspx?type=12&amp;guid=250bc860-a720-4b1d-a6a1-172dbd2cab49</t>
  </si>
  <si>
    <t>Договор теплоснабжения и поставки горячей воды (ТСН и ТСЖ)</t>
  </si>
  <si>
    <t>https://portal.eias.ru/Portal/DownloadPage.aspx?type=12&amp;guid=bbb064cc-5bde-4923-a87f-23c0ae229921</t>
  </si>
  <si>
    <t>Договор теплоснабжения и поставки горячей воды (УК)</t>
  </si>
  <si>
    <t>https://portal.eias.ru/Portal/DownloadPage.aspx?type=12&amp;guid=c3897beb-2818-4a7b-9a0c-19b25c57e363</t>
  </si>
  <si>
    <t>ГОСУДАРСТВЕННЫЙКОНТРАКТТЕПЛОСНАБЖЕНИЯ</t>
  </si>
  <si>
    <t>https://portal.eias.ru/Portal/DownloadPage.aspx?type=12&amp;guid=0fd3b017-1df4-413d-9acb-68c39f38ade4</t>
  </si>
  <si>
    <t>Проектдоговоранаподключение</t>
  </si>
  <si>
    <t>volgodonsk-ts.ru</t>
  </si>
  <si>
    <t>https://portal.eias.ru/Portal/DownloadPage.aspx?type=12&amp;guid=202a6d1c-ae14-41b0-93af-1ab5846398d8</t>
  </si>
  <si>
    <t>https://portal.eias.ru/Portal/DownloadPage.aspx?type=12&amp;guid=254864a5-63ac-40b7-83d4-dddb3100cd85</t>
  </si>
  <si>
    <t>Перечень документов к заявке на подключение.</t>
  </si>
  <si>
    <t>https://portal.eias.ru/Portal/DownloadPage.aspx?type=12&amp;guid=e1a4897e-a43e-490f-bf22-bc0413700063</t>
  </si>
  <si>
    <t>Правительство Российской Федерации Постановление от 5 июля 2018 г.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</si>
  <si>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8 (8639) 29-93-01</t>
  </si>
  <si>
    <t>347360, Ростовская обл., г. Волгодонск, ул. 4-я Заводская, 2</t>
  </si>
  <si>
    <t>c 08:00 до 17:00</t>
  </si>
  <si>
    <t>понедельник-пятница</t>
  </si>
  <si>
    <t>понедельник-пятница: c 08:00 до 17:00</t>
  </si>
  <si>
    <t>https://portal.eias.ru/Portal/DownloadPage.aspx?type=12&amp;guid=2b1fdb86-cd9f-4a1a-b98b-e4b2e7eb8273</t>
  </si>
  <si>
    <t>28.12.2018 14:58:41</t>
  </si>
</sst>
</file>

<file path=xl/styles.xml><?xml version="1.0" encoding="utf-8"?>
<styleSheet xmlns="http://schemas.openxmlformats.org/spreadsheetml/2006/main">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9">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10" fillId="11" borderId="5" xfId="53" applyNumberFormat="1" applyFont="1" applyFill="1" applyBorder="1" applyAlignment="1" applyProtection="1">
      <alignment horizontal="left" vertical="center" wrapText="1" inden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9" fontId="0" fillId="2" borderId="5" xfId="0" applyNumberFormat="1" applyFill="1" applyBorder="1" applyAlignment="1" applyProtection="1">
      <alignment horizontal="right" vertical="center"/>
      <protection locked="0"/>
    </xf>
    <xf numFmtId="0" fontId="74" fillId="9" borderId="5" xfId="30" applyNumberFormat="1" applyFont="1" applyFill="1" applyBorder="1" applyAlignment="1" applyProtection="1">
      <alignment horizontal="left" vertical="center" wrapText="1" indent="2"/>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9" borderId="16" xfId="54" applyNumberFormat="1" applyFont="1" applyFill="1" applyBorder="1" applyAlignment="1" applyProtection="1">
      <alignment horizontal="left" vertical="center" wrapText="1"/>
      <protection locked="0"/>
    </xf>
    <xf numFmtId="0" fontId="10" fillId="9" borderId="28" xfId="54" applyNumberFormat="1" applyFont="1" applyFill="1" applyBorder="1" applyAlignment="1" applyProtection="1">
      <alignment horizontal="left" vertical="center" wrapText="1"/>
      <protection locked="0"/>
    </xf>
    <xf numFmtId="0" fontId="10" fillId="9" borderId="26" xfId="54" applyNumberFormat="1" applyFont="1" applyFill="1" applyBorder="1" applyAlignment="1" applyProtection="1">
      <alignment horizontal="left" vertical="center" wrapText="1"/>
      <protection locked="0"/>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8" borderId="16" xfId="33" applyNumberFormat="1" applyFont="1" applyFill="1" applyBorder="1" applyAlignment="1" applyProtection="1">
      <alignment horizontal="left" vertical="center" wrapText="1"/>
      <protection locked="0"/>
    </xf>
    <xf numFmtId="49" fontId="10" fillId="8" borderId="28" xfId="33" applyNumberFormat="1" applyFont="1" applyFill="1" applyBorder="1" applyAlignment="1" applyProtection="1">
      <alignment horizontal="left" vertical="center" wrapText="1"/>
      <protection locked="0"/>
    </xf>
    <xf numFmtId="49" fontId="10" fillId="8" borderId="26" xfId="33" applyNumberFormat="1" applyFont="1" applyFill="1" applyBorder="1" applyAlignment="1" applyProtection="1">
      <alignment horizontal="left" vertical="center" wrapText="1"/>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31</xdr:col>
      <xdr:colOff>38100</xdr:colOff>
      <xdr:row>19</xdr:row>
      <xdr:rowOff>0</xdr:rowOff>
    </xdr:from>
    <xdr:to>
      <xdr:col>31</xdr:col>
      <xdr:colOff>228600</xdr:colOff>
      <xdr:row>22</xdr:row>
      <xdr:rowOff>190500</xdr:rowOff>
    </xdr:to>
    <xdr:grpSp>
      <xdr:nvGrpSpPr>
        <xdr:cNvPr id="4" name="shCalendar" hidden="1"/>
        <xdr:cNvGrpSpPr>
          <a:grpSpLocks/>
        </xdr:cNvGrpSpPr>
      </xdr:nvGrpSpPr>
      <xdr:grpSpPr bwMode="auto">
        <a:xfrm>
          <a:off x="16735425" y="2905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Microsoft_Office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4"/>
    <col min="26" max="26" width="11.140625" style="584" customWidth="1"/>
    <col min="27" max="29" width="10.5703125" style="584"/>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2"/>
      <c r="R1" s="582"/>
    </row>
    <row r="2" spans="1:29" hidden="1">
      <c r="U2" s="582"/>
    </row>
    <row r="3" spans="1:29" hidden="1"/>
    <row r="4" spans="1:29" ht="3" customHeight="1">
      <c r="J4" s="529"/>
      <c r="K4" s="529"/>
      <c r="L4" s="524"/>
      <c r="M4" s="524"/>
      <c r="N4" s="524"/>
      <c r="O4" s="532"/>
      <c r="P4" s="532"/>
      <c r="Q4" s="532"/>
      <c r="R4" s="532"/>
      <c r="S4" s="532"/>
      <c r="T4" s="532"/>
      <c r="U4" s="532"/>
    </row>
    <row r="5" spans="1:29" ht="22.5" customHeight="1">
      <c r="J5" s="529"/>
      <c r="K5" s="529"/>
      <c r="L5" s="1229" t="s">
        <v>632</v>
      </c>
      <c r="M5" s="1229"/>
      <c r="N5" s="1229"/>
      <c r="O5" s="1229"/>
      <c r="P5" s="1229"/>
      <c r="Q5" s="1229"/>
      <c r="R5" s="1229"/>
      <c r="S5" s="1229"/>
      <c r="T5" s="1229"/>
      <c r="U5" s="663"/>
    </row>
    <row r="6" spans="1:29" ht="3" customHeight="1">
      <c r="J6" s="529"/>
      <c r="K6" s="529"/>
      <c r="L6" s="524"/>
      <c r="M6" s="524"/>
      <c r="N6" s="524"/>
      <c r="O6" s="528"/>
      <c r="P6" s="528"/>
      <c r="Q6" s="528"/>
      <c r="R6" s="528"/>
      <c r="S6" s="528"/>
      <c r="T6" s="528"/>
      <c r="U6" s="528"/>
      <c r="V6" s="532"/>
    </row>
    <row r="7" spans="1:29" s="570" customFormat="1" ht="22.5">
      <c r="A7" s="589"/>
      <c r="B7" s="589"/>
      <c r="C7" s="589"/>
      <c r="D7" s="589"/>
      <c r="E7" s="589"/>
      <c r="F7" s="589"/>
      <c r="G7" s="589"/>
      <c r="H7" s="589"/>
      <c r="L7" s="499"/>
      <c r="M7" s="616" t="s">
        <v>503</v>
      </c>
      <c r="N7" s="665"/>
      <c r="O7" s="1206" t="str">
        <f>IF(NameOrPr_ch="",IF(NameOrPr="","",NameOrPr),NameOrPr_ch)</f>
        <v>Региональная служба по тарифам Ростовской области</v>
      </c>
      <c r="P7" s="1206"/>
      <c r="Q7" s="1206"/>
      <c r="R7" s="1206"/>
      <c r="S7" s="1206"/>
      <c r="T7" s="1206"/>
      <c r="U7" s="581"/>
      <c r="V7" s="581"/>
      <c r="W7" s="519"/>
      <c r="X7" s="589"/>
      <c r="Y7" s="589"/>
      <c r="Z7" s="589"/>
      <c r="AA7" s="589"/>
      <c r="AB7" s="589"/>
      <c r="AC7" s="589"/>
    </row>
    <row r="8" spans="1:29" s="570" customFormat="1" ht="18.75">
      <c r="A8" s="589"/>
      <c r="B8" s="589"/>
      <c r="C8" s="589"/>
      <c r="D8" s="589"/>
      <c r="E8" s="589"/>
      <c r="F8" s="589"/>
      <c r="G8" s="589"/>
      <c r="H8" s="589"/>
      <c r="L8" s="499"/>
      <c r="M8" s="616" t="s">
        <v>597</v>
      </c>
      <c r="N8" s="665"/>
      <c r="O8" s="1206" t="str">
        <f>IF(datePr_ch="",IF(datePr="","",datePr),datePr_ch)</f>
        <v>18.12.2018</v>
      </c>
      <c r="P8" s="1206"/>
      <c r="Q8" s="1206"/>
      <c r="R8" s="1206"/>
      <c r="S8" s="1206"/>
      <c r="T8" s="1206"/>
      <c r="U8" s="581"/>
      <c r="V8" s="581"/>
      <c r="W8" s="519"/>
      <c r="X8" s="589"/>
      <c r="Y8" s="589"/>
      <c r="Z8" s="589"/>
      <c r="AA8" s="589"/>
      <c r="AB8" s="589"/>
      <c r="AC8" s="589"/>
    </row>
    <row r="9" spans="1:29" s="570" customFormat="1" ht="18.75">
      <c r="A9" s="589"/>
      <c r="B9" s="589"/>
      <c r="C9" s="589"/>
      <c r="D9" s="589"/>
      <c r="E9" s="589"/>
      <c r="F9" s="589"/>
      <c r="G9" s="589"/>
      <c r="H9" s="589"/>
      <c r="L9" s="552"/>
      <c r="M9" s="616" t="s">
        <v>596</v>
      </c>
      <c r="N9" s="665"/>
      <c r="O9" s="1206" t="str">
        <f>IF(numberPr_ch="",IF(numberPr="","",numberPr),numberPr_ch)</f>
        <v>84/1</v>
      </c>
      <c r="P9" s="1206"/>
      <c r="Q9" s="1206"/>
      <c r="R9" s="1206"/>
      <c r="S9" s="1206"/>
      <c r="T9" s="1206"/>
      <c r="U9" s="581"/>
      <c r="V9" s="581"/>
      <c r="W9" s="519"/>
      <c r="X9" s="589"/>
      <c r="Y9" s="589"/>
      <c r="Z9" s="589"/>
      <c r="AA9" s="589"/>
      <c r="AB9" s="589"/>
      <c r="AC9" s="589"/>
    </row>
    <row r="10" spans="1:29" s="570" customFormat="1" ht="18.75">
      <c r="A10" s="589"/>
      <c r="B10" s="589"/>
      <c r="C10" s="589"/>
      <c r="D10" s="589"/>
      <c r="E10" s="589"/>
      <c r="F10" s="589"/>
      <c r="G10" s="589"/>
      <c r="H10" s="589"/>
      <c r="L10" s="552"/>
      <c r="M10" s="616" t="s">
        <v>502</v>
      </c>
      <c r="N10" s="665"/>
      <c r="O10" s="1206" t="str">
        <f>IF(IstPub_ch="",IF(IstPub="","",IstPub),IstPub_ch)</f>
        <v>www.rst.donland.ru</v>
      </c>
      <c r="P10" s="1206"/>
      <c r="Q10" s="1206"/>
      <c r="R10" s="1206"/>
      <c r="S10" s="1206"/>
      <c r="T10" s="1206"/>
      <c r="U10" s="581"/>
      <c r="V10" s="581"/>
      <c r="W10" s="519"/>
      <c r="X10" s="589"/>
      <c r="Y10" s="589"/>
      <c r="Z10" s="589"/>
      <c r="AA10" s="589"/>
      <c r="AB10" s="589"/>
      <c r="AC10" s="589"/>
    </row>
    <row r="11" spans="1:29" s="570" customFormat="1" ht="11.25" hidden="1">
      <c r="A11" s="589"/>
      <c r="B11" s="589"/>
      <c r="C11" s="589"/>
      <c r="D11" s="589"/>
      <c r="E11" s="589"/>
      <c r="F11" s="589"/>
      <c r="G11" s="589"/>
      <c r="H11" s="589"/>
      <c r="L11" s="1230"/>
      <c r="M11" s="1230"/>
      <c r="N11" s="566"/>
      <c r="O11" s="581"/>
      <c r="P11" s="581"/>
      <c r="Q11" s="581"/>
      <c r="R11" s="581"/>
      <c r="S11" s="581"/>
      <c r="T11" s="581"/>
      <c r="U11" s="587" t="s">
        <v>373</v>
      </c>
      <c r="X11" s="589"/>
      <c r="Y11" s="589"/>
      <c r="Z11" s="589"/>
      <c r="AA11" s="589"/>
      <c r="AB11" s="589"/>
      <c r="AC11" s="589"/>
    </row>
    <row r="12" spans="1:29">
      <c r="J12" s="529"/>
      <c r="K12" s="529"/>
      <c r="L12" s="524"/>
      <c r="M12" s="524"/>
      <c r="N12" s="502"/>
      <c r="O12" s="1207"/>
      <c r="P12" s="1207"/>
      <c r="Q12" s="1207"/>
      <c r="R12" s="1207"/>
      <c r="S12" s="1207"/>
      <c r="T12" s="1207"/>
      <c r="U12" s="1207"/>
    </row>
    <row r="13" spans="1:29">
      <c r="J13" s="529"/>
      <c r="K13" s="529"/>
      <c r="L13" s="1149" t="s">
        <v>454</v>
      </c>
      <c r="M13" s="1149"/>
      <c r="N13" s="1149"/>
      <c r="O13" s="1149"/>
      <c r="P13" s="1149"/>
      <c r="Q13" s="1149"/>
      <c r="R13" s="1149"/>
      <c r="S13" s="1149"/>
      <c r="T13" s="1149"/>
      <c r="U13" s="1149"/>
      <c r="V13" s="1149"/>
      <c r="W13" s="1149" t="s">
        <v>455</v>
      </c>
    </row>
    <row r="14" spans="1:29" ht="14.25" customHeight="1">
      <c r="J14" s="529"/>
      <c r="K14" s="529"/>
      <c r="L14" s="1213" t="s">
        <v>92</v>
      </c>
      <c r="M14" s="1213" t="s">
        <v>640</v>
      </c>
      <c r="N14" s="660"/>
      <c r="O14" s="1214" t="s">
        <v>642</v>
      </c>
      <c r="P14" s="1215"/>
      <c r="Q14" s="1215"/>
      <c r="R14" s="1215"/>
      <c r="S14" s="1215"/>
      <c r="T14" s="1216"/>
      <c r="U14" s="1224" t="s">
        <v>341</v>
      </c>
      <c r="V14" s="1210" t="s">
        <v>275</v>
      </c>
      <c r="W14" s="1149"/>
    </row>
    <row r="15" spans="1:29" ht="14.25" customHeight="1">
      <c r="J15" s="529"/>
      <c r="K15" s="529"/>
      <c r="L15" s="1213"/>
      <c r="M15" s="1213"/>
      <c r="N15" s="661"/>
      <c r="O15" s="1219" t="s">
        <v>606</v>
      </c>
      <c r="P15" s="1217" t="s">
        <v>271</v>
      </c>
      <c r="Q15" s="1218"/>
      <c r="R15" s="1221" t="s">
        <v>655</v>
      </c>
      <c r="S15" s="1222"/>
      <c r="T15" s="1223"/>
      <c r="U15" s="1225"/>
      <c r="V15" s="1211"/>
      <c r="W15" s="1149"/>
    </row>
    <row r="16" spans="1:29" ht="33.75" customHeight="1">
      <c r="J16" s="529"/>
      <c r="K16" s="529"/>
      <c r="L16" s="1213"/>
      <c r="M16" s="1213"/>
      <c r="N16" s="662"/>
      <c r="O16" s="1220"/>
      <c r="P16" s="535" t="s">
        <v>607</v>
      </c>
      <c r="Q16" s="535" t="s">
        <v>6</v>
      </c>
      <c r="R16" s="536" t="s">
        <v>274</v>
      </c>
      <c r="S16" s="1208" t="s">
        <v>273</v>
      </c>
      <c r="T16" s="1209"/>
      <c r="U16" s="1226"/>
      <c r="V16" s="1212"/>
      <c r="W16" s="1149"/>
    </row>
    <row r="17" spans="1:29">
      <c r="J17" s="529"/>
      <c r="K17" s="569">
        <v>1</v>
      </c>
      <c r="L17" s="646" t="s">
        <v>93</v>
      </c>
      <c r="M17" s="646" t="s">
        <v>49</v>
      </c>
      <c r="N17" s="648" t="str">
        <f ca="1">OFFSET(N17,0,-1)</f>
        <v>2</v>
      </c>
      <c r="O17" s="647">
        <f ca="1">OFFSET(O17,0,-1)+1</f>
        <v>3</v>
      </c>
      <c r="P17" s="647">
        <f ca="1">OFFSET(P17,0,-1)+1</f>
        <v>4</v>
      </c>
      <c r="Q17" s="647">
        <f ca="1">OFFSET(Q17,0,-1)+1</f>
        <v>5</v>
      </c>
      <c r="R17" s="647">
        <f ca="1">OFFSET(R17,0,-1)+1</f>
        <v>6</v>
      </c>
      <c r="S17" s="1231">
        <f ca="1">OFFSET(S17,0,-1)+1</f>
        <v>7</v>
      </c>
      <c r="T17" s="1231"/>
      <c r="U17" s="647">
        <f ca="1">OFFSET(U17,0,-2)+1</f>
        <v>8</v>
      </c>
      <c r="V17" s="648">
        <f ca="1">OFFSET(V17,0,-1)</f>
        <v>8</v>
      </c>
      <c r="W17" s="647">
        <f ca="1">OFFSET(W17,0,-1)+1</f>
        <v>9</v>
      </c>
    </row>
    <row r="18" spans="1:29" ht="22.5">
      <c r="A18" s="1232">
        <v>1</v>
      </c>
      <c r="B18" s="864"/>
      <c r="C18" s="864"/>
      <c r="D18" s="864"/>
      <c r="E18" s="865"/>
      <c r="F18" s="866"/>
      <c r="G18" s="866"/>
      <c r="H18" s="866"/>
      <c r="I18" s="867"/>
      <c r="J18" s="862"/>
      <c r="K18" s="869"/>
      <c r="L18" s="592">
        <f>mergeValue(A18)</f>
        <v>1</v>
      </c>
      <c r="M18" s="640" t="s">
        <v>20</v>
      </c>
      <c r="N18" s="645"/>
      <c r="O18" s="1233"/>
      <c r="P18" s="1233"/>
      <c r="Q18" s="1233"/>
      <c r="R18" s="1233"/>
      <c r="S18" s="1233"/>
      <c r="T18" s="1233"/>
      <c r="U18" s="1233"/>
      <c r="V18" s="1233"/>
      <c r="W18" s="629" t="s">
        <v>477</v>
      </c>
      <c r="Y18" s="588"/>
      <c r="Z18" s="588" t="str">
        <f t="shared" ref="Z18:Z31" si="0">IF(M18="","",M18 )</f>
        <v>Наименование тарифа</v>
      </c>
      <c r="AA18" s="588"/>
      <c r="AB18" s="588"/>
      <c r="AC18" s="588"/>
    </row>
    <row r="19" spans="1:29" ht="22.5">
      <c r="A19" s="1232"/>
      <c r="B19" s="1232">
        <v>1</v>
      </c>
      <c r="C19" s="864"/>
      <c r="D19" s="864"/>
      <c r="E19" s="866"/>
      <c r="F19" s="866"/>
      <c r="G19" s="866"/>
      <c r="H19" s="866"/>
      <c r="I19" s="861"/>
      <c r="J19" s="860"/>
      <c r="K19" s="863"/>
      <c r="L19" s="592" t="str">
        <f>mergeValue(A19) &amp;"."&amp; mergeValue(B19)</f>
        <v>1.1</v>
      </c>
      <c r="M19" s="546" t="s">
        <v>16</v>
      </c>
      <c r="N19" s="645"/>
      <c r="O19" s="1233"/>
      <c r="P19" s="1233"/>
      <c r="Q19" s="1233"/>
      <c r="R19" s="1233"/>
      <c r="S19" s="1233"/>
      <c r="T19" s="1233"/>
      <c r="U19" s="1233"/>
      <c r="V19" s="1233"/>
      <c r="W19" s="629" t="s">
        <v>478</v>
      </c>
      <c r="Y19" s="588"/>
      <c r="Z19" s="588" t="str">
        <f t="shared" si="0"/>
        <v>Территория действия тарифа</v>
      </c>
      <c r="AA19" s="588"/>
      <c r="AB19" s="588"/>
      <c r="AC19" s="588"/>
    </row>
    <row r="20" spans="1:29" ht="22.5">
      <c r="A20" s="1232"/>
      <c r="B20" s="1232"/>
      <c r="C20" s="1232">
        <v>1</v>
      </c>
      <c r="D20" s="864"/>
      <c r="E20" s="866"/>
      <c r="F20" s="866"/>
      <c r="G20" s="866"/>
      <c r="H20" s="866"/>
      <c r="I20" s="868"/>
      <c r="J20" s="860"/>
      <c r="K20" s="863"/>
      <c r="L20" s="592" t="str">
        <f>mergeValue(A20) &amp;"."&amp; mergeValue(B20)&amp;"."&amp; mergeValue(C20)</f>
        <v>1.1.1</v>
      </c>
      <c r="M20" s="547" t="s">
        <v>7</v>
      </c>
      <c r="N20" s="645"/>
      <c r="O20" s="1233"/>
      <c r="P20" s="1233"/>
      <c r="Q20" s="1233"/>
      <c r="R20" s="1233"/>
      <c r="S20" s="1233"/>
      <c r="T20" s="1233"/>
      <c r="U20" s="1233"/>
      <c r="V20" s="1233"/>
      <c r="W20" s="629" t="s">
        <v>634</v>
      </c>
      <c r="Y20" s="588"/>
      <c r="Z20" s="588" t="str">
        <f t="shared" si="0"/>
        <v xml:space="preserve">Наименование системы теплоснабжения </v>
      </c>
      <c r="AA20" s="588"/>
      <c r="AB20" s="588"/>
      <c r="AC20" s="588"/>
    </row>
    <row r="21" spans="1:29" ht="22.5">
      <c r="A21" s="1232"/>
      <c r="B21" s="1232"/>
      <c r="C21" s="1232"/>
      <c r="D21" s="1232">
        <v>1</v>
      </c>
      <c r="E21" s="866"/>
      <c r="F21" s="866"/>
      <c r="G21" s="866"/>
      <c r="H21" s="866"/>
      <c r="I21" s="868"/>
      <c r="J21" s="860"/>
      <c r="K21" s="863"/>
      <c r="L21" s="592" t="str">
        <f>mergeValue(A21) &amp;"."&amp; mergeValue(B21)&amp;"."&amp; mergeValue(C21)&amp;"."&amp; mergeValue(D21)</f>
        <v>1.1.1.1</v>
      </c>
      <c r="M21" s="548" t="s">
        <v>22</v>
      </c>
      <c r="N21" s="645"/>
      <c r="O21" s="1233"/>
      <c r="P21" s="1233"/>
      <c r="Q21" s="1233"/>
      <c r="R21" s="1233"/>
      <c r="S21" s="1233"/>
      <c r="T21" s="1233"/>
      <c r="U21" s="1233"/>
      <c r="V21" s="1233"/>
      <c r="W21" s="629" t="s">
        <v>635</v>
      </c>
      <c r="Y21" s="588"/>
      <c r="Z21" s="588" t="str">
        <f t="shared" si="0"/>
        <v xml:space="preserve">Источник тепловой энергии  </v>
      </c>
      <c r="AA21" s="588"/>
      <c r="AB21" s="588"/>
      <c r="AC21" s="588"/>
    </row>
    <row r="22" spans="1:29" ht="101.25">
      <c r="A22" s="1232"/>
      <c r="B22" s="1232"/>
      <c r="C22" s="1232"/>
      <c r="D22" s="1232"/>
      <c r="E22" s="1232">
        <v>1</v>
      </c>
      <c r="F22" s="866"/>
      <c r="G22" s="866"/>
      <c r="H22" s="864">
        <v>1</v>
      </c>
      <c r="I22" s="1232">
        <v>1</v>
      </c>
      <c r="J22" s="866"/>
      <c r="K22" s="871"/>
      <c r="L22" s="592" t="str">
        <f>mergeValue(A22) &amp;"."&amp; mergeValue(B22)&amp;"."&amp; mergeValue(C22)&amp;"."&amp; mergeValue(D22)&amp;"."&amp; mergeValue(E22)</f>
        <v>1.1.1.1.1</v>
      </c>
      <c r="M22" s="554" t="s">
        <v>9</v>
      </c>
      <c r="N22" s="645"/>
      <c r="O22" s="1234"/>
      <c r="P22" s="1234"/>
      <c r="Q22" s="1234"/>
      <c r="R22" s="1234"/>
      <c r="S22" s="1234"/>
      <c r="T22" s="1234"/>
      <c r="U22" s="1234"/>
      <c r="V22" s="1234"/>
      <c r="W22" s="629" t="s">
        <v>639</v>
      </c>
      <c r="Y22" s="588"/>
      <c r="Z22" s="588" t="str">
        <f t="shared" si="0"/>
        <v>Схема подключения теплопотребляющей установки к коллектору источника тепловой энергии</v>
      </c>
      <c r="AA22" s="588"/>
      <c r="AB22" s="588"/>
      <c r="AC22" s="588"/>
    </row>
    <row r="23" spans="1:29" ht="90">
      <c r="A23" s="1232"/>
      <c r="B23" s="1232"/>
      <c r="C23" s="1232"/>
      <c r="D23" s="1232"/>
      <c r="E23" s="1232"/>
      <c r="F23" s="1232">
        <v>1</v>
      </c>
      <c r="G23" s="864"/>
      <c r="H23" s="864"/>
      <c r="I23" s="1232"/>
      <c r="J23" s="1232">
        <v>1</v>
      </c>
      <c r="K23" s="872"/>
      <c r="L23" s="592" t="str">
        <f>mergeValue(A23) &amp;"."&amp; mergeValue(B23)&amp;"."&amp; mergeValue(C23)&amp;"."&amp; mergeValue(D23)&amp;"."&amp; mergeValue(E23)&amp;"."&amp; mergeValue(F23)</f>
        <v>1.1.1.1.1.1</v>
      </c>
      <c r="M23" s="555" t="s">
        <v>10</v>
      </c>
      <c r="N23" s="645"/>
      <c r="O23" s="1235"/>
      <c r="P23" s="1236"/>
      <c r="Q23" s="1236"/>
      <c r="R23" s="1236"/>
      <c r="S23" s="1236"/>
      <c r="T23" s="1236"/>
      <c r="U23" s="1236"/>
      <c r="V23" s="1237"/>
      <c r="W23" s="629" t="s">
        <v>637</v>
      </c>
      <c r="Y23" s="588"/>
      <c r="Z23" s="588" t="str">
        <f t="shared" si="0"/>
        <v>Группа потребителей</v>
      </c>
      <c r="AA23" s="588"/>
      <c r="AB23" s="588"/>
      <c r="AC23" s="588"/>
    </row>
    <row r="24" spans="1:29" ht="189" customHeight="1">
      <c r="A24" s="1232"/>
      <c r="B24" s="1232"/>
      <c r="C24" s="1232"/>
      <c r="D24" s="1232"/>
      <c r="E24" s="1232"/>
      <c r="F24" s="1232"/>
      <c r="G24" s="864">
        <v>1</v>
      </c>
      <c r="H24" s="864"/>
      <c r="I24" s="1232"/>
      <c r="J24" s="1232"/>
      <c r="K24" s="872">
        <v>1</v>
      </c>
      <c r="L24" s="592" t="str">
        <f>mergeValue(A24) &amp;"."&amp; mergeValue(B24)&amp;"."&amp; mergeValue(C24)&amp;"."&amp; mergeValue(D24)&amp;"."&amp; mergeValue(E24)&amp;"."&amp; mergeValue(F24)&amp;"."&amp; mergeValue(G24)</f>
        <v>1.1.1.1.1.1.1</v>
      </c>
      <c r="M24" s="1068"/>
      <c r="N24" s="645"/>
      <c r="O24" s="562"/>
      <c r="P24" s="562"/>
      <c r="Q24" s="1092"/>
      <c r="R24" s="1227"/>
      <c r="S24" s="1228" t="s">
        <v>84</v>
      </c>
      <c r="T24" s="1227"/>
      <c r="U24" s="1228" t="s">
        <v>85</v>
      </c>
      <c r="V24" s="562"/>
      <c r="W24" s="1203" t="s">
        <v>656</v>
      </c>
      <c r="X24" s="584" t="str">
        <f>strCheckDate(O25:V25)</f>
        <v/>
      </c>
      <c r="Y24" s="588"/>
      <c r="Z24" s="588" t="str">
        <f t="shared" si="0"/>
        <v/>
      </c>
      <c r="AA24" s="588"/>
      <c r="AB24" s="588"/>
      <c r="AC24" s="588"/>
    </row>
    <row r="25" spans="1:29" ht="11.25" hidden="1" customHeight="1">
      <c r="A25" s="1232"/>
      <c r="B25" s="1232"/>
      <c r="C25" s="1232"/>
      <c r="D25" s="1232"/>
      <c r="E25" s="1232"/>
      <c r="F25" s="1232"/>
      <c r="G25" s="864"/>
      <c r="H25" s="864"/>
      <c r="I25" s="1232"/>
      <c r="J25" s="1232"/>
      <c r="K25" s="872"/>
      <c r="L25" s="599"/>
      <c r="M25" s="645"/>
      <c r="N25" s="645"/>
      <c r="O25" s="562"/>
      <c r="P25" s="562"/>
      <c r="Q25" s="583" t="str">
        <f>R24 &amp; "-" &amp; T24</f>
        <v>-</v>
      </c>
      <c r="R25" s="1227"/>
      <c r="S25" s="1228"/>
      <c r="T25" s="1227"/>
      <c r="U25" s="1228"/>
      <c r="V25" s="562"/>
      <c r="W25" s="1204"/>
      <c r="Y25" s="588"/>
      <c r="Z25" s="588" t="str">
        <f t="shared" si="0"/>
        <v/>
      </c>
      <c r="AA25" s="588"/>
      <c r="AB25" s="588"/>
      <c r="AC25" s="588"/>
    </row>
    <row r="26" spans="1:29" ht="15" customHeight="1">
      <c r="A26" s="1232"/>
      <c r="B26" s="1232"/>
      <c r="C26" s="1232"/>
      <c r="D26" s="1232"/>
      <c r="E26" s="1232"/>
      <c r="F26" s="1232"/>
      <c r="G26" s="866"/>
      <c r="H26" s="864"/>
      <c r="I26" s="1232"/>
      <c r="J26" s="1232"/>
      <c r="K26" s="871"/>
      <c r="L26" s="538"/>
      <c r="M26" s="557" t="s">
        <v>25</v>
      </c>
      <c r="N26" s="564"/>
      <c r="O26" s="564"/>
      <c r="P26" s="564"/>
      <c r="Q26" s="564"/>
      <c r="R26" s="564"/>
      <c r="S26" s="564"/>
      <c r="T26" s="564"/>
      <c r="U26" s="564"/>
      <c r="V26" s="560"/>
      <c r="W26" s="1205"/>
      <c r="Y26" s="588"/>
      <c r="Z26" s="588" t="str">
        <f t="shared" si="0"/>
        <v>Добавить вид теплоносителя (параметры теплоносителя)</v>
      </c>
      <c r="AA26" s="588"/>
      <c r="AB26" s="588"/>
      <c r="AC26" s="588"/>
    </row>
    <row r="27" spans="1:29" ht="15" customHeight="1">
      <c r="A27" s="1232"/>
      <c r="B27" s="1232"/>
      <c r="C27" s="1232"/>
      <c r="D27" s="1232"/>
      <c r="E27" s="1232"/>
      <c r="F27" s="866"/>
      <c r="G27" s="866"/>
      <c r="H27" s="864"/>
      <c r="I27" s="1232"/>
      <c r="J27" s="866"/>
      <c r="K27" s="871"/>
      <c r="L27" s="538"/>
      <c r="M27" s="556" t="s">
        <v>11</v>
      </c>
      <c r="N27" s="564"/>
      <c r="O27" s="564"/>
      <c r="P27" s="564"/>
      <c r="Q27" s="564"/>
      <c r="R27" s="564"/>
      <c r="S27" s="564"/>
      <c r="T27" s="564"/>
      <c r="U27" s="563"/>
      <c r="V27" s="564"/>
      <c r="W27" s="664"/>
      <c r="Y27" s="588"/>
      <c r="Z27" s="588" t="str">
        <f t="shared" si="0"/>
        <v>Добавить группу потребителей</v>
      </c>
      <c r="AA27" s="588"/>
      <c r="AB27" s="588"/>
      <c r="AC27" s="588"/>
    </row>
    <row r="28" spans="1:29" ht="15" customHeight="1">
      <c r="A28" s="1232"/>
      <c r="B28" s="1232"/>
      <c r="C28" s="1232"/>
      <c r="D28" s="1232"/>
      <c r="E28" s="870"/>
      <c r="F28" s="866"/>
      <c r="G28" s="866"/>
      <c r="H28" s="866"/>
      <c r="I28" s="862"/>
      <c r="J28" s="859"/>
      <c r="K28" s="869"/>
      <c r="L28" s="538"/>
      <c r="M28" s="551" t="s">
        <v>12</v>
      </c>
      <c r="N28" s="564"/>
      <c r="O28" s="564"/>
      <c r="P28" s="564"/>
      <c r="Q28" s="564"/>
      <c r="R28" s="564"/>
      <c r="S28" s="564"/>
      <c r="T28" s="564"/>
      <c r="U28" s="563"/>
      <c r="V28" s="564"/>
      <c r="W28" s="664"/>
      <c r="Y28" s="588"/>
      <c r="Z28" s="588" t="str">
        <f t="shared" si="0"/>
        <v>Добавить схему подключения</v>
      </c>
      <c r="AA28" s="588"/>
      <c r="AB28" s="588"/>
      <c r="AC28" s="588"/>
    </row>
    <row r="29" spans="1:29" ht="15" customHeight="1">
      <c r="A29" s="1232"/>
      <c r="B29" s="1232"/>
      <c r="C29" s="1232"/>
      <c r="D29" s="870"/>
      <c r="E29" s="870"/>
      <c r="F29" s="866"/>
      <c r="G29" s="866"/>
      <c r="H29" s="866"/>
      <c r="I29" s="862"/>
      <c r="J29" s="859"/>
      <c r="K29" s="869"/>
      <c r="L29" s="538"/>
      <c r="M29" s="550" t="s">
        <v>17</v>
      </c>
      <c r="N29" s="564"/>
      <c r="O29" s="564"/>
      <c r="P29" s="564"/>
      <c r="Q29" s="564"/>
      <c r="R29" s="564"/>
      <c r="S29" s="564"/>
      <c r="T29" s="564"/>
      <c r="U29" s="563"/>
      <c r="V29" s="564"/>
      <c r="W29" s="664"/>
      <c r="Y29" s="588"/>
      <c r="Z29" s="588" t="str">
        <f t="shared" si="0"/>
        <v>Добавить источник тепловой энергии</v>
      </c>
      <c r="AA29" s="588"/>
      <c r="AB29" s="588"/>
      <c r="AC29" s="588"/>
    </row>
    <row r="30" spans="1:29" ht="15" customHeight="1">
      <c r="A30" s="1232"/>
      <c r="B30" s="1232"/>
      <c r="C30" s="870"/>
      <c r="D30" s="870"/>
      <c r="E30" s="870"/>
      <c r="F30" s="870"/>
      <c r="G30" s="875"/>
      <c r="H30" s="862"/>
      <c r="I30" s="873"/>
      <c r="J30" s="859"/>
      <c r="K30" s="874"/>
      <c r="L30" s="538"/>
      <c r="M30" s="549" t="s">
        <v>18</v>
      </c>
      <c r="N30" s="564"/>
      <c r="O30" s="564"/>
      <c r="P30" s="564"/>
      <c r="Q30" s="564"/>
      <c r="R30" s="564"/>
      <c r="S30" s="564"/>
      <c r="T30" s="564"/>
      <c r="U30" s="563"/>
      <c r="V30" s="564"/>
      <c r="W30" s="664"/>
      <c r="Y30" s="588"/>
      <c r="Z30" s="588" t="str">
        <f t="shared" si="0"/>
        <v>Добавить наименование системы теплоснабжения</v>
      </c>
      <c r="AA30" s="588"/>
      <c r="AB30" s="588"/>
      <c r="AC30" s="588"/>
    </row>
    <row r="31" spans="1:29" ht="15" customHeight="1">
      <c r="A31" s="1232"/>
      <c r="B31" s="870"/>
      <c r="C31" s="870"/>
      <c r="D31" s="870"/>
      <c r="E31" s="870"/>
      <c r="F31" s="870"/>
      <c r="G31" s="875"/>
      <c r="H31" s="862"/>
      <c r="I31" s="862"/>
      <c r="J31" s="859"/>
      <c r="K31" s="869"/>
      <c r="L31" s="538"/>
      <c r="M31" s="558" t="s">
        <v>19</v>
      </c>
      <c r="N31" s="564"/>
      <c r="O31" s="564"/>
      <c r="P31" s="564"/>
      <c r="Q31" s="564"/>
      <c r="R31" s="564"/>
      <c r="S31" s="564"/>
      <c r="T31" s="564"/>
      <c r="U31" s="563"/>
      <c r="V31" s="564"/>
      <c r="W31" s="664"/>
      <c r="Y31" s="588"/>
      <c r="Z31" s="588" t="str">
        <f t="shared" si="0"/>
        <v>Добавить территорию действия тарифа</v>
      </c>
      <c r="AA31" s="588"/>
      <c r="AB31" s="588"/>
      <c r="AC31" s="588"/>
    </row>
    <row r="32" spans="1:29" s="522" customFormat="1" ht="15" customHeight="1">
      <c r="A32" s="858"/>
      <c r="B32" s="858"/>
      <c r="C32" s="858"/>
      <c r="D32" s="858"/>
      <c r="E32" s="858"/>
      <c r="F32" s="858"/>
      <c r="G32" s="858"/>
      <c r="H32" s="858"/>
      <c r="I32" s="858"/>
      <c r="J32" s="858"/>
      <c r="K32" s="858"/>
      <c r="L32" s="492"/>
      <c r="M32" s="565" t="s">
        <v>309</v>
      </c>
      <c r="N32" s="564"/>
      <c r="O32" s="564"/>
      <c r="P32" s="564"/>
      <c r="Q32" s="564"/>
      <c r="R32" s="564"/>
      <c r="S32" s="564"/>
      <c r="T32" s="564"/>
      <c r="U32" s="563"/>
      <c r="V32" s="564"/>
      <c r="W32" s="664"/>
      <c r="X32" s="586"/>
      <c r="Y32" s="586"/>
      <c r="Z32" s="586"/>
      <c r="AA32" s="586"/>
      <c r="AB32" s="586"/>
      <c r="AC32" s="586"/>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196" t="s">
        <v>633</v>
      </c>
      <c r="N34" s="1196"/>
      <c r="O34" s="1196"/>
      <c r="P34" s="1196"/>
      <c r="Q34" s="1196"/>
      <c r="R34" s="1196"/>
      <c r="S34" s="1196"/>
      <c r="T34" s="1196"/>
      <c r="U34" s="1196"/>
      <c r="V34" s="1196"/>
      <c r="W34" s="1196"/>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8" customWidth="1"/>
    <col min="6" max="6" width="9.7109375" style="989" customWidth="1"/>
    <col min="7" max="7" width="37.7109375" style="989" customWidth="1"/>
    <col min="8" max="8" width="66.85546875" style="989" customWidth="1"/>
    <col min="9" max="9" width="115.7109375" style="989" customWidth="1"/>
    <col min="10" max="11" width="10.5703125" style="1007"/>
    <col min="12" max="12" width="11.140625" style="1007" customWidth="1"/>
    <col min="13" max="20" width="10.5703125" style="1007"/>
    <col min="21" max="16384" width="10.5703125" style="989"/>
  </cols>
  <sheetData>
    <row r="1" spans="1:20" ht="3" customHeight="1">
      <c r="A1" s="1013" t="s">
        <v>49</v>
      </c>
    </row>
    <row r="2" spans="1:20" ht="22.5">
      <c r="F2" s="1197" t="s">
        <v>492</v>
      </c>
      <c r="G2" s="1198"/>
      <c r="H2" s="1199"/>
      <c r="I2" s="805"/>
    </row>
    <row r="3" spans="1:20" ht="3" customHeight="1"/>
    <row r="4" spans="1:20" s="1006" customFormat="1" ht="11.25">
      <c r="A4" s="1012"/>
      <c r="B4" s="1012"/>
      <c r="C4" s="1012"/>
      <c r="D4" s="1012"/>
      <c r="F4" s="1149" t="s">
        <v>454</v>
      </c>
      <c r="G4" s="1149"/>
      <c r="H4" s="1149"/>
      <c r="I4" s="1200" t="s">
        <v>455</v>
      </c>
      <c r="J4" s="1012"/>
      <c r="K4" s="1012"/>
      <c r="L4" s="1012"/>
      <c r="M4" s="1012"/>
      <c r="N4" s="1012"/>
      <c r="O4" s="1012"/>
      <c r="P4" s="1012"/>
      <c r="Q4" s="1012"/>
      <c r="R4" s="1012"/>
      <c r="S4" s="1012"/>
      <c r="T4" s="1012"/>
    </row>
    <row r="5" spans="1:20" s="1006" customFormat="1" ht="11.25" customHeight="1">
      <c r="A5" s="1012"/>
      <c r="B5" s="1012"/>
      <c r="C5" s="1012"/>
      <c r="D5" s="1012"/>
      <c r="F5" s="1021" t="s">
        <v>92</v>
      </c>
      <c r="G5" s="809" t="s">
        <v>457</v>
      </c>
      <c r="H5" s="1030" t="s">
        <v>442</v>
      </c>
      <c r="I5" s="1200"/>
      <c r="J5" s="1012"/>
      <c r="K5" s="1012"/>
      <c r="L5" s="1012"/>
      <c r="M5" s="1012"/>
      <c r="N5" s="1012"/>
      <c r="O5" s="1012"/>
      <c r="P5" s="1012"/>
      <c r="Q5" s="1012"/>
      <c r="R5" s="1012"/>
      <c r="S5" s="1012"/>
      <c r="T5" s="1012"/>
    </row>
    <row r="6" spans="1:20" s="1006" customFormat="1" ht="12" customHeight="1">
      <c r="A6" s="1012"/>
      <c r="B6" s="1012"/>
      <c r="C6" s="1012"/>
      <c r="D6" s="1012"/>
      <c r="F6" s="810" t="s">
        <v>93</v>
      </c>
      <c r="G6" s="811">
        <v>2</v>
      </c>
      <c r="H6" s="812">
        <v>3</v>
      </c>
      <c r="I6" s="607">
        <v>4</v>
      </c>
      <c r="J6" s="1012">
        <v>4</v>
      </c>
      <c r="K6" s="1012"/>
      <c r="L6" s="1012"/>
      <c r="M6" s="1012"/>
      <c r="N6" s="1012"/>
      <c r="O6" s="1012"/>
      <c r="P6" s="1012"/>
      <c r="Q6" s="1012"/>
      <c r="R6" s="1012"/>
      <c r="S6" s="1012"/>
      <c r="T6" s="1012"/>
    </row>
    <row r="7" spans="1:20" s="1006" customFormat="1" ht="18.75">
      <c r="A7" s="1012"/>
      <c r="B7" s="1012"/>
      <c r="C7" s="1012"/>
      <c r="D7" s="1012"/>
      <c r="F7" s="1028">
        <v>1</v>
      </c>
      <c r="G7" s="814" t="s">
        <v>493</v>
      </c>
      <c r="H7" s="1026" t="str">
        <f>IF(dateCh="","",dateCh)</f>
        <v>27.12.2018</v>
      </c>
      <c r="I7" s="815" t="s">
        <v>494</v>
      </c>
      <c r="J7" s="614"/>
      <c r="K7" s="1012"/>
      <c r="L7" s="1012"/>
      <c r="M7" s="1012"/>
      <c r="N7" s="1012"/>
      <c r="O7" s="1012"/>
      <c r="P7" s="1012"/>
      <c r="Q7" s="1012"/>
      <c r="R7" s="1012"/>
      <c r="S7" s="1012"/>
      <c r="T7" s="1012"/>
    </row>
    <row r="8" spans="1:20" s="1006" customFormat="1" ht="45">
      <c r="A8" s="1201">
        <v>1</v>
      </c>
      <c r="B8" s="1012"/>
      <c r="C8" s="1012"/>
      <c r="D8" s="1012"/>
      <c r="F8" s="1028" t="str">
        <f>"2." &amp;mergeValue(A8)</f>
        <v>2.1</v>
      </c>
      <c r="G8" s="814" t="s">
        <v>495</v>
      </c>
      <c r="H8" s="1026"/>
      <c r="I8" s="815" t="s">
        <v>591</v>
      </c>
      <c r="J8" s="614"/>
      <c r="K8" s="1012"/>
      <c r="L8" s="1012"/>
      <c r="M8" s="1012"/>
      <c r="N8" s="1012"/>
      <c r="O8" s="1012"/>
      <c r="P8" s="1012"/>
      <c r="Q8" s="1012"/>
      <c r="R8" s="1012"/>
      <c r="S8" s="1012"/>
      <c r="T8" s="1012"/>
    </row>
    <row r="9" spans="1:20" s="1006" customFormat="1" ht="22.5">
      <c r="A9" s="1201"/>
      <c r="B9" s="1012"/>
      <c r="C9" s="1012"/>
      <c r="D9" s="1012"/>
      <c r="F9" s="1028" t="str">
        <f>"3." &amp;mergeValue(A9)</f>
        <v>3.1</v>
      </c>
      <c r="G9" s="814" t="s">
        <v>496</v>
      </c>
      <c r="H9" s="1026"/>
      <c r="I9" s="815" t="s">
        <v>589</v>
      </c>
      <c r="J9" s="614"/>
      <c r="K9" s="1012"/>
      <c r="L9" s="1012"/>
      <c r="M9" s="1012"/>
      <c r="N9" s="1012"/>
      <c r="O9" s="1012"/>
      <c r="P9" s="1012"/>
      <c r="Q9" s="1012"/>
      <c r="R9" s="1012"/>
      <c r="S9" s="1012"/>
      <c r="T9" s="1012"/>
    </row>
    <row r="10" spans="1:20" s="1006" customFormat="1" ht="22.5">
      <c r="A10" s="1201"/>
      <c r="B10" s="1012"/>
      <c r="C10" s="1012"/>
      <c r="D10" s="1012"/>
      <c r="F10" s="1028" t="str">
        <f>"4."&amp;mergeValue(A10)</f>
        <v>4.1</v>
      </c>
      <c r="G10" s="814" t="s">
        <v>497</v>
      </c>
      <c r="H10" s="1030" t="s">
        <v>458</v>
      </c>
      <c r="I10" s="815"/>
      <c r="J10" s="614"/>
      <c r="K10" s="1012"/>
      <c r="L10" s="1012"/>
      <c r="M10" s="1012"/>
      <c r="N10" s="1012"/>
      <c r="O10" s="1012"/>
      <c r="P10" s="1012"/>
      <c r="Q10" s="1012"/>
      <c r="R10" s="1012"/>
      <c r="S10" s="1012"/>
      <c r="T10" s="1012"/>
    </row>
    <row r="11" spans="1:20" s="1006" customFormat="1" ht="18.75">
      <c r="A11" s="1201"/>
      <c r="B11" s="1201">
        <v>1</v>
      </c>
      <c r="C11" s="1022"/>
      <c r="D11" s="1022"/>
      <c r="F11" s="1028" t="str">
        <f>"4."&amp;mergeValue(A11) &amp;"."&amp;mergeValue(B11)</f>
        <v>4.1.1</v>
      </c>
      <c r="G11" s="829" t="s">
        <v>593</v>
      </c>
      <c r="H11" s="1026" t="str">
        <f>IF(region_name="","",region_name)</f>
        <v>Ростовская область</v>
      </c>
      <c r="I11" s="815" t="s">
        <v>500</v>
      </c>
      <c r="J11" s="614"/>
      <c r="K11" s="1012"/>
      <c r="L11" s="1012"/>
      <c r="M11" s="1012"/>
      <c r="N11" s="1012"/>
      <c r="O11" s="1012"/>
      <c r="P11" s="1012"/>
      <c r="Q11" s="1012"/>
      <c r="R11" s="1012"/>
      <c r="S11" s="1012"/>
      <c r="T11" s="1012"/>
    </row>
    <row r="12" spans="1:20" s="1006" customFormat="1" ht="22.5">
      <c r="A12" s="1201"/>
      <c r="B12" s="1201"/>
      <c r="C12" s="1201">
        <v>1</v>
      </c>
      <c r="D12" s="1022"/>
      <c r="F12" s="1028" t="str">
        <f>"4."&amp;mergeValue(A12) &amp;"."&amp;mergeValue(B12)&amp;"."&amp;mergeValue(C12)</f>
        <v>4.1.1.1</v>
      </c>
      <c r="G12" s="816" t="s">
        <v>498</v>
      </c>
      <c r="H12" s="1026"/>
      <c r="I12" s="815" t="s">
        <v>501</v>
      </c>
      <c r="J12" s="614"/>
      <c r="K12" s="1012"/>
      <c r="L12" s="1012"/>
      <c r="M12" s="1012"/>
      <c r="N12" s="1012"/>
      <c r="O12" s="1012"/>
      <c r="P12" s="1012"/>
      <c r="Q12" s="1012"/>
      <c r="R12" s="1012"/>
      <c r="S12" s="1012"/>
      <c r="T12" s="1012"/>
    </row>
    <row r="13" spans="1:20" s="1006" customFormat="1" ht="39" customHeight="1">
      <c r="A13" s="1201"/>
      <c r="B13" s="1201"/>
      <c r="C13" s="1201"/>
      <c r="D13" s="1022">
        <v>1</v>
      </c>
      <c r="F13" s="1028" t="str">
        <f>"4."&amp;mergeValue(A13) &amp;"."&amp;mergeValue(B13)&amp;"."&amp;mergeValue(C13)&amp;"."&amp;mergeValue(D13)</f>
        <v>4.1.1.1.1</v>
      </c>
      <c r="G13" s="817" t="s">
        <v>499</v>
      </c>
      <c r="H13" s="1026"/>
      <c r="I13" s="1202" t="s">
        <v>592</v>
      </c>
      <c r="J13" s="614"/>
      <c r="K13" s="1012"/>
      <c r="L13" s="1012"/>
      <c r="M13" s="1012"/>
      <c r="N13" s="1012"/>
      <c r="O13" s="1012"/>
      <c r="P13" s="1012"/>
      <c r="Q13" s="1012"/>
      <c r="R13" s="1012"/>
      <c r="S13" s="1012"/>
      <c r="T13" s="1012"/>
    </row>
    <row r="14" spans="1:20" s="1006" customFormat="1" ht="18.75">
      <c r="A14" s="1201"/>
      <c r="B14" s="1201"/>
      <c r="C14" s="1201"/>
      <c r="D14" s="1022"/>
      <c r="F14" s="818"/>
      <c r="G14" s="999" t="s">
        <v>4</v>
      </c>
      <c r="H14" s="623"/>
      <c r="I14" s="1202"/>
      <c r="J14" s="614"/>
      <c r="K14" s="1012"/>
      <c r="L14" s="1012"/>
      <c r="M14" s="1012"/>
      <c r="N14" s="1012"/>
      <c r="O14" s="1012"/>
      <c r="P14" s="1012"/>
      <c r="Q14" s="1012"/>
      <c r="R14" s="1012"/>
      <c r="S14" s="1012"/>
      <c r="T14" s="1012"/>
    </row>
    <row r="15" spans="1:20" s="1006" customFormat="1" ht="18.75">
      <c r="A15" s="1201"/>
      <c r="B15" s="1201"/>
      <c r="C15" s="1022"/>
      <c r="D15" s="1022"/>
      <c r="F15" s="633"/>
      <c r="G15" s="576" t="s">
        <v>403</v>
      </c>
      <c r="H15" s="634"/>
      <c r="I15" s="635"/>
      <c r="J15" s="614"/>
      <c r="K15" s="1012"/>
      <c r="L15" s="1012"/>
      <c r="M15" s="1012"/>
      <c r="N15" s="1012"/>
      <c r="O15" s="1012"/>
      <c r="P15" s="1012"/>
      <c r="Q15" s="1012"/>
      <c r="R15" s="1012"/>
      <c r="S15" s="1012"/>
      <c r="T15" s="1012"/>
    </row>
    <row r="16" spans="1:20" s="1006" customFormat="1" ht="18.75">
      <c r="A16" s="1201"/>
      <c r="B16" s="1012"/>
      <c r="C16" s="1012"/>
      <c r="D16" s="1012"/>
      <c r="F16" s="818"/>
      <c r="G16" s="732" t="s">
        <v>507</v>
      </c>
      <c r="H16" s="819"/>
      <c r="I16" s="820"/>
      <c r="J16" s="614"/>
      <c r="K16" s="1012"/>
      <c r="L16" s="1012"/>
      <c r="M16" s="1012"/>
      <c r="N16" s="1012"/>
      <c r="O16" s="1012"/>
      <c r="P16" s="1012"/>
      <c r="Q16" s="1012"/>
      <c r="R16" s="1012"/>
      <c r="S16" s="1012"/>
      <c r="T16" s="1012"/>
    </row>
    <row r="17" spans="1:20" s="1006" customFormat="1" ht="18.75">
      <c r="A17" s="1012"/>
      <c r="B17" s="1012"/>
      <c r="C17" s="1012"/>
      <c r="D17" s="1012"/>
      <c r="F17" s="818"/>
      <c r="G17" s="735" t="s">
        <v>506</v>
      </c>
      <c r="H17" s="819"/>
      <c r="I17" s="820"/>
      <c r="J17" s="614"/>
      <c r="K17" s="1012"/>
      <c r="L17" s="1012"/>
      <c r="M17" s="1012"/>
      <c r="N17" s="1012"/>
      <c r="O17" s="1012"/>
      <c r="P17" s="1012"/>
      <c r="Q17" s="1012"/>
      <c r="R17" s="1012"/>
      <c r="S17" s="1012"/>
      <c r="T17" s="1012"/>
    </row>
    <row r="18" spans="1:20" s="771" customFormat="1" ht="3" customHeight="1">
      <c r="A18" s="772"/>
      <c r="B18" s="772"/>
      <c r="C18" s="772"/>
      <c r="D18" s="772"/>
      <c r="F18" s="624"/>
      <c r="G18" s="625"/>
      <c r="H18" s="626"/>
      <c r="I18" s="627"/>
      <c r="J18" s="772"/>
      <c r="K18" s="772"/>
      <c r="L18" s="772"/>
      <c r="M18" s="772"/>
      <c r="N18" s="772"/>
      <c r="O18" s="772"/>
      <c r="P18" s="772"/>
      <c r="Q18" s="772"/>
      <c r="R18" s="772"/>
      <c r="S18" s="772"/>
      <c r="T18" s="772"/>
    </row>
    <row r="19" spans="1:20" s="771" customFormat="1" ht="15" customHeight="1">
      <c r="A19" s="772"/>
      <c r="B19" s="772"/>
      <c r="C19" s="772"/>
      <c r="D19" s="772"/>
      <c r="F19" s="821"/>
      <c r="G19" s="1196" t="s">
        <v>594</v>
      </c>
      <c r="H19" s="1196"/>
      <c r="I19" s="982"/>
      <c r="J19" s="772"/>
      <c r="K19" s="772"/>
      <c r="L19" s="772"/>
      <c r="M19" s="772"/>
      <c r="N19" s="772"/>
      <c r="O19" s="772"/>
      <c r="P19" s="772"/>
      <c r="Q19" s="772"/>
      <c r="R19" s="772"/>
      <c r="S19" s="772"/>
      <c r="T19" s="77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7" hidden="1" customWidth="1"/>
    <col min="7" max="8" width="9.140625" style="1013" hidden="1" customWidth="1"/>
    <col min="9" max="9" width="3.7109375" style="995" customWidth="1"/>
    <col min="10" max="11" width="3.7109375" style="808" customWidth="1"/>
    <col min="12" max="12" width="12.7109375" style="989" customWidth="1"/>
    <col min="13" max="13" width="44.7109375" style="989" customWidth="1"/>
    <col min="14" max="14" width="1.7109375" style="989" hidden="1" customWidth="1"/>
    <col min="15" max="15" width="29.7109375" style="989" hidden="1" customWidth="1"/>
    <col min="16" max="17" width="23.7109375" style="989" hidden="1" customWidth="1"/>
    <col min="18" max="18" width="11.7109375" style="989" customWidth="1"/>
    <col min="19" max="19" width="3.7109375" style="989" customWidth="1"/>
    <col min="20" max="20" width="11.7109375" style="989" customWidth="1"/>
    <col min="21" max="21" width="8.5703125" style="989" hidden="1" customWidth="1"/>
    <col min="22" max="22" width="4.7109375" style="989" customWidth="1"/>
    <col min="23" max="23" width="115.7109375" style="989" customWidth="1"/>
    <col min="24" max="25" width="10.5703125" style="1007"/>
    <col min="26" max="26" width="11.140625" style="1007" customWidth="1"/>
    <col min="27" max="34" width="10.5703125" style="1007"/>
    <col min="35" max="256" width="10.5703125" style="989"/>
    <col min="257" max="264" width="0" style="989" hidden="1" customWidth="1"/>
    <col min="265" max="265" width="3.7109375" style="989" customWidth="1"/>
    <col min="266" max="266" width="3.85546875" style="989" customWidth="1"/>
    <col min="267" max="267" width="3.7109375" style="989" customWidth="1"/>
    <col min="268" max="268" width="12.7109375" style="989" customWidth="1"/>
    <col min="269" max="269" width="52.7109375" style="989" customWidth="1"/>
    <col min="270" max="273" width="0" style="989" hidden="1" customWidth="1"/>
    <col min="274" max="274" width="12.28515625" style="989" customWidth="1"/>
    <col min="275" max="275" width="6.42578125" style="989" customWidth="1"/>
    <col min="276" max="276" width="12.28515625" style="989" customWidth="1"/>
    <col min="277" max="277" width="0" style="989" hidden="1" customWidth="1"/>
    <col min="278" max="278" width="3.7109375" style="989" customWidth="1"/>
    <col min="279" max="279" width="11.140625" style="989" bestFit="1" customWidth="1"/>
    <col min="280" max="281" width="10.5703125" style="989"/>
    <col min="282" max="282" width="11.140625" style="989" customWidth="1"/>
    <col min="283" max="512" width="10.5703125" style="989"/>
    <col min="513" max="520" width="0" style="989" hidden="1" customWidth="1"/>
    <col min="521" max="521" width="3.7109375" style="989" customWidth="1"/>
    <col min="522" max="522" width="3.85546875" style="989" customWidth="1"/>
    <col min="523" max="523" width="3.7109375" style="989" customWidth="1"/>
    <col min="524" max="524" width="12.7109375" style="989" customWidth="1"/>
    <col min="525" max="525" width="52.7109375" style="989" customWidth="1"/>
    <col min="526" max="529" width="0" style="989" hidden="1" customWidth="1"/>
    <col min="530" max="530" width="12.28515625" style="989" customWidth="1"/>
    <col min="531" max="531" width="6.42578125" style="989" customWidth="1"/>
    <col min="532" max="532" width="12.28515625" style="989" customWidth="1"/>
    <col min="533" max="533" width="0" style="989" hidden="1" customWidth="1"/>
    <col min="534" max="534" width="3.7109375" style="989" customWidth="1"/>
    <col min="535" max="535" width="11.140625" style="989" bestFit="1" customWidth="1"/>
    <col min="536" max="537" width="10.5703125" style="989"/>
    <col min="538" max="538" width="11.140625" style="989" customWidth="1"/>
    <col min="539" max="768" width="10.5703125" style="989"/>
    <col min="769" max="776" width="0" style="989" hidden="1" customWidth="1"/>
    <col min="777" max="777" width="3.7109375" style="989" customWidth="1"/>
    <col min="778" max="778" width="3.85546875" style="989" customWidth="1"/>
    <col min="779" max="779" width="3.7109375" style="989" customWidth="1"/>
    <col min="780" max="780" width="12.7109375" style="989" customWidth="1"/>
    <col min="781" max="781" width="52.7109375" style="989" customWidth="1"/>
    <col min="782" max="785" width="0" style="989" hidden="1" customWidth="1"/>
    <col min="786" max="786" width="12.28515625" style="989" customWidth="1"/>
    <col min="787" max="787" width="6.42578125" style="989" customWidth="1"/>
    <col min="788" max="788" width="12.28515625" style="989" customWidth="1"/>
    <col min="789" max="789" width="0" style="989" hidden="1" customWidth="1"/>
    <col min="790" max="790" width="3.7109375" style="989" customWidth="1"/>
    <col min="791" max="791" width="11.140625" style="989" bestFit="1" customWidth="1"/>
    <col min="792" max="793" width="10.5703125" style="989"/>
    <col min="794" max="794" width="11.140625" style="989" customWidth="1"/>
    <col min="795" max="1024" width="10.5703125" style="989"/>
    <col min="1025" max="1032" width="0" style="989" hidden="1" customWidth="1"/>
    <col min="1033" max="1033" width="3.7109375" style="989" customWidth="1"/>
    <col min="1034" max="1034" width="3.85546875" style="989" customWidth="1"/>
    <col min="1035" max="1035" width="3.7109375" style="989" customWidth="1"/>
    <col min="1036" max="1036" width="12.7109375" style="989" customWidth="1"/>
    <col min="1037" max="1037" width="52.7109375" style="989" customWidth="1"/>
    <col min="1038" max="1041" width="0" style="989" hidden="1" customWidth="1"/>
    <col min="1042" max="1042" width="12.28515625" style="989" customWidth="1"/>
    <col min="1043" max="1043" width="6.42578125" style="989" customWidth="1"/>
    <col min="1044" max="1044" width="12.28515625" style="989" customWidth="1"/>
    <col min="1045" max="1045" width="0" style="989" hidden="1" customWidth="1"/>
    <col min="1046" max="1046" width="3.7109375" style="989" customWidth="1"/>
    <col min="1047" max="1047" width="11.140625" style="989" bestFit="1" customWidth="1"/>
    <col min="1048" max="1049" width="10.5703125" style="989"/>
    <col min="1050" max="1050" width="11.140625" style="989" customWidth="1"/>
    <col min="1051" max="1280" width="10.5703125" style="989"/>
    <col min="1281" max="1288" width="0" style="989" hidden="1" customWidth="1"/>
    <col min="1289" max="1289" width="3.7109375" style="989" customWidth="1"/>
    <col min="1290" max="1290" width="3.85546875" style="989" customWidth="1"/>
    <col min="1291" max="1291" width="3.7109375" style="989" customWidth="1"/>
    <col min="1292" max="1292" width="12.7109375" style="989" customWidth="1"/>
    <col min="1293" max="1293" width="52.7109375" style="989" customWidth="1"/>
    <col min="1294" max="1297" width="0" style="989" hidden="1" customWidth="1"/>
    <col min="1298" max="1298" width="12.28515625" style="989" customWidth="1"/>
    <col min="1299" max="1299" width="6.42578125" style="989" customWidth="1"/>
    <col min="1300" max="1300" width="12.28515625" style="989" customWidth="1"/>
    <col min="1301" max="1301" width="0" style="989" hidden="1" customWidth="1"/>
    <col min="1302" max="1302" width="3.7109375" style="989" customWidth="1"/>
    <col min="1303" max="1303" width="11.140625" style="989" bestFit="1" customWidth="1"/>
    <col min="1304" max="1305" width="10.5703125" style="989"/>
    <col min="1306" max="1306" width="11.140625" style="989" customWidth="1"/>
    <col min="1307" max="1536" width="10.5703125" style="989"/>
    <col min="1537" max="1544" width="0" style="989" hidden="1" customWidth="1"/>
    <col min="1545" max="1545" width="3.7109375" style="989" customWidth="1"/>
    <col min="1546" max="1546" width="3.85546875" style="989" customWidth="1"/>
    <col min="1547" max="1547" width="3.7109375" style="989" customWidth="1"/>
    <col min="1548" max="1548" width="12.7109375" style="989" customWidth="1"/>
    <col min="1549" max="1549" width="52.7109375" style="989" customWidth="1"/>
    <col min="1550" max="1553" width="0" style="989" hidden="1" customWidth="1"/>
    <col min="1554" max="1554" width="12.28515625" style="989" customWidth="1"/>
    <col min="1555" max="1555" width="6.42578125" style="989" customWidth="1"/>
    <col min="1556" max="1556" width="12.28515625" style="989" customWidth="1"/>
    <col min="1557" max="1557" width="0" style="989" hidden="1" customWidth="1"/>
    <col min="1558" max="1558" width="3.7109375" style="989" customWidth="1"/>
    <col min="1559" max="1559" width="11.140625" style="989" bestFit="1" customWidth="1"/>
    <col min="1560" max="1561" width="10.5703125" style="989"/>
    <col min="1562" max="1562" width="11.140625" style="989" customWidth="1"/>
    <col min="1563" max="1792" width="10.5703125" style="989"/>
    <col min="1793" max="1800" width="0" style="989" hidden="1" customWidth="1"/>
    <col min="1801" max="1801" width="3.7109375" style="989" customWidth="1"/>
    <col min="1802" max="1802" width="3.85546875" style="989" customWidth="1"/>
    <col min="1803" max="1803" width="3.7109375" style="989" customWidth="1"/>
    <col min="1804" max="1804" width="12.7109375" style="989" customWidth="1"/>
    <col min="1805" max="1805" width="52.7109375" style="989" customWidth="1"/>
    <col min="1806" max="1809" width="0" style="989" hidden="1" customWidth="1"/>
    <col min="1810" max="1810" width="12.28515625" style="989" customWidth="1"/>
    <col min="1811" max="1811" width="6.42578125" style="989" customWidth="1"/>
    <col min="1812" max="1812" width="12.28515625" style="989" customWidth="1"/>
    <col min="1813" max="1813" width="0" style="989" hidden="1" customWidth="1"/>
    <col min="1814" max="1814" width="3.7109375" style="989" customWidth="1"/>
    <col min="1815" max="1815" width="11.140625" style="989" bestFit="1" customWidth="1"/>
    <col min="1816" max="1817" width="10.5703125" style="989"/>
    <col min="1818" max="1818" width="11.140625" style="989" customWidth="1"/>
    <col min="1819" max="2048" width="10.5703125" style="989"/>
    <col min="2049" max="2056" width="0" style="989" hidden="1" customWidth="1"/>
    <col min="2057" max="2057" width="3.7109375" style="989" customWidth="1"/>
    <col min="2058" max="2058" width="3.85546875" style="989" customWidth="1"/>
    <col min="2059" max="2059" width="3.7109375" style="989" customWidth="1"/>
    <col min="2060" max="2060" width="12.7109375" style="989" customWidth="1"/>
    <col min="2061" max="2061" width="52.7109375" style="989" customWidth="1"/>
    <col min="2062" max="2065" width="0" style="989" hidden="1" customWidth="1"/>
    <col min="2066" max="2066" width="12.28515625" style="989" customWidth="1"/>
    <col min="2067" max="2067" width="6.42578125" style="989" customWidth="1"/>
    <col min="2068" max="2068" width="12.28515625" style="989" customWidth="1"/>
    <col min="2069" max="2069" width="0" style="989" hidden="1" customWidth="1"/>
    <col min="2070" max="2070" width="3.7109375" style="989" customWidth="1"/>
    <col min="2071" max="2071" width="11.140625" style="989" bestFit="1" customWidth="1"/>
    <col min="2072" max="2073" width="10.5703125" style="989"/>
    <col min="2074" max="2074" width="11.140625" style="989" customWidth="1"/>
    <col min="2075" max="2304" width="10.5703125" style="989"/>
    <col min="2305" max="2312" width="0" style="989" hidden="1" customWidth="1"/>
    <col min="2313" max="2313" width="3.7109375" style="989" customWidth="1"/>
    <col min="2314" max="2314" width="3.85546875" style="989" customWidth="1"/>
    <col min="2315" max="2315" width="3.7109375" style="989" customWidth="1"/>
    <col min="2316" max="2316" width="12.7109375" style="989" customWidth="1"/>
    <col min="2317" max="2317" width="52.7109375" style="989" customWidth="1"/>
    <col min="2318" max="2321" width="0" style="989" hidden="1" customWidth="1"/>
    <col min="2322" max="2322" width="12.28515625" style="989" customWidth="1"/>
    <col min="2323" max="2323" width="6.42578125" style="989" customWidth="1"/>
    <col min="2324" max="2324" width="12.28515625" style="989" customWidth="1"/>
    <col min="2325" max="2325" width="0" style="989" hidden="1" customWidth="1"/>
    <col min="2326" max="2326" width="3.7109375" style="989" customWidth="1"/>
    <col min="2327" max="2327" width="11.140625" style="989" bestFit="1" customWidth="1"/>
    <col min="2328" max="2329" width="10.5703125" style="989"/>
    <col min="2330" max="2330" width="11.140625" style="989" customWidth="1"/>
    <col min="2331" max="2560" width="10.5703125" style="989"/>
    <col min="2561" max="2568" width="0" style="989" hidden="1" customWidth="1"/>
    <col min="2569" max="2569" width="3.7109375" style="989" customWidth="1"/>
    <col min="2570" max="2570" width="3.85546875" style="989" customWidth="1"/>
    <col min="2571" max="2571" width="3.7109375" style="989" customWidth="1"/>
    <col min="2572" max="2572" width="12.7109375" style="989" customWidth="1"/>
    <col min="2573" max="2573" width="52.7109375" style="989" customWidth="1"/>
    <col min="2574" max="2577" width="0" style="989" hidden="1" customWidth="1"/>
    <col min="2578" max="2578" width="12.28515625" style="989" customWidth="1"/>
    <col min="2579" max="2579" width="6.42578125" style="989" customWidth="1"/>
    <col min="2580" max="2580" width="12.28515625" style="989" customWidth="1"/>
    <col min="2581" max="2581" width="0" style="989" hidden="1" customWidth="1"/>
    <col min="2582" max="2582" width="3.7109375" style="989" customWidth="1"/>
    <col min="2583" max="2583" width="11.140625" style="989" bestFit="1" customWidth="1"/>
    <col min="2584" max="2585" width="10.5703125" style="989"/>
    <col min="2586" max="2586" width="11.140625" style="989" customWidth="1"/>
    <col min="2587" max="2816" width="10.5703125" style="989"/>
    <col min="2817" max="2824" width="0" style="989" hidden="1" customWidth="1"/>
    <col min="2825" max="2825" width="3.7109375" style="989" customWidth="1"/>
    <col min="2826" max="2826" width="3.85546875" style="989" customWidth="1"/>
    <col min="2827" max="2827" width="3.7109375" style="989" customWidth="1"/>
    <col min="2828" max="2828" width="12.7109375" style="989" customWidth="1"/>
    <col min="2829" max="2829" width="52.7109375" style="989" customWidth="1"/>
    <col min="2830" max="2833" width="0" style="989" hidden="1" customWidth="1"/>
    <col min="2834" max="2834" width="12.28515625" style="989" customWidth="1"/>
    <col min="2835" max="2835" width="6.42578125" style="989" customWidth="1"/>
    <col min="2836" max="2836" width="12.28515625" style="989" customWidth="1"/>
    <col min="2837" max="2837" width="0" style="989" hidden="1" customWidth="1"/>
    <col min="2838" max="2838" width="3.7109375" style="989" customWidth="1"/>
    <col min="2839" max="2839" width="11.140625" style="989" bestFit="1" customWidth="1"/>
    <col min="2840" max="2841" width="10.5703125" style="989"/>
    <col min="2842" max="2842" width="11.140625" style="989" customWidth="1"/>
    <col min="2843" max="3072" width="10.5703125" style="989"/>
    <col min="3073" max="3080" width="0" style="989" hidden="1" customWidth="1"/>
    <col min="3081" max="3081" width="3.7109375" style="989" customWidth="1"/>
    <col min="3082" max="3082" width="3.85546875" style="989" customWidth="1"/>
    <col min="3083" max="3083" width="3.7109375" style="989" customWidth="1"/>
    <col min="3084" max="3084" width="12.7109375" style="989" customWidth="1"/>
    <col min="3085" max="3085" width="52.7109375" style="989" customWidth="1"/>
    <col min="3086" max="3089" width="0" style="989" hidden="1" customWidth="1"/>
    <col min="3090" max="3090" width="12.28515625" style="989" customWidth="1"/>
    <col min="3091" max="3091" width="6.42578125" style="989" customWidth="1"/>
    <col min="3092" max="3092" width="12.28515625" style="989" customWidth="1"/>
    <col min="3093" max="3093" width="0" style="989" hidden="1" customWidth="1"/>
    <col min="3094" max="3094" width="3.7109375" style="989" customWidth="1"/>
    <col min="3095" max="3095" width="11.140625" style="989" bestFit="1" customWidth="1"/>
    <col min="3096" max="3097" width="10.5703125" style="989"/>
    <col min="3098" max="3098" width="11.140625" style="989" customWidth="1"/>
    <col min="3099" max="3328" width="10.5703125" style="989"/>
    <col min="3329" max="3336" width="0" style="989" hidden="1" customWidth="1"/>
    <col min="3337" max="3337" width="3.7109375" style="989" customWidth="1"/>
    <col min="3338" max="3338" width="3.85546875" style="989" customWidth="1"/>
    <col min="3339" max="3339" width="3.7109375" style="989" customWidth="1"/>
    <col min="3340" max="3340" width="12.7109375" style="989" customWidth="1"/>
    <col min="3341" max="3341" width="52.7109375" style="989" customWidth="1"/>
    <col min="3342" max="3345" width="0" style="989" hidden="1" customWidth="1"/>
    <col min="3346" max="3346" width="12.28515625" style="989" customWidth="1"/>
    <col min="3347" max="3347" width="6.42578125" style="989" customWidth="1"/>
    <col min="3348" max="3348" width="12.28515625" style="989" customWidth="1"/>
    <col min="3349" max="3349" width="0" style="989" hidden="1" customWidth="1"/>
    <col min="3350" max="3350" width="3.7109375" style="989" customWidth="1"/>
    <col min="3351" max="3351" width="11.140625" style="989" bestFit="1" customWidth="1"/>
    <col min="3352" max="3353" width="10.5703125" style="989"/>
    <col min="3354" max="3354" width="11.140625" style="989" customWidth="1"/>
    <col min="3355" max="3584" width="10.5703125" style="989"/>
    <col min="3585" max="3592" width="0" style="989" hidden="1" customWidth="1"/>
    <col min="3593" max="3593" width="3.7109375" style="989" customWidth="1"/>
    <col min="3594" max="3594" width="3.85546875" style="989" customWidth="1"/>
    <col min="3595" max="3595" width="3.7109375" style="989" customWidth="1"/>
    <col min="3596" max="3596" width="12.7109375" style="989" customWidth="1"/>
    <col min="3597" max="3597" width="52.7109375" style="989" customWidth="1"/>
    <col min="3598" max="3601" width="0" style="989" hidden="1" customWidth="1"/>
    <col min="3602" max="3602" width="12.28515625" style="989" customWidth="1"/>
    <col min="3603" max="3603" width="6.42578125" style="989" customWidth="1"/>
    <col min="3604" max="3604" width="12.28515625" style="989" customWidth="1"/>
    <col min="3605" max="3605" width="0" style="989" hidden="1" customWidth="1"/>
    <col min="3606" max="3606" width="3.7109375" style="989" customWidth="1"/>
    <col min="3607" max="3607" width="11.140625" style="989" bestFit="1" customWidth="1"/>
    <col min="3608" max="3609" width="10.5703125" style="989"/>
    <col min="3610" max="3610" width="11.140625" style="989" customWidth="1"/>
    <col min="3611" max="3840" width="10.5703125" style="989"/>
    <col min="3841" max="3848" width="0" style="989" hidden="1" customWidth="1"/>
    <col min="3849" max="3849" width="3.7109375" style="989" customWidth="1"/>
    <col min="3850" max="3850" width="3.85546875" style="989" customWidth="1"/>
    <col min="3851" max="3851" width="3.7109375" style="989" customWidth="1"/>
    <col min="3852" max="3852" width="12.7109375" style="989" customWidth="1"/>
    <col min="3853" max="3853" width="52.7109375" style="989" customWidth="1"/>
    <col min="3854" max="3857" width="0" style="989" hidden="1" customWidth="1"/>
    <col min="3858" max="3858" width="12.28515625" style="989" customWidth="1"/>
    <col min="3859" max="3859" width="6.42578125" style="989" customWidth="1"/>
    <col min="3860" max="3860" width="12.28515625" style="989" customWidth="1"/>
    <col min="3861" max="3861" width="0" style="989" hidden="1" customWidth="1"/>
    <col min="3862" max="3862" width="3.7109375" style="989" customWidth="1"/>
    <col min="3863" max="3863" width="11.140625" style="989" bestFit="1" customWidth="1"/>
    <col min="3864" max="3865" width="10.5703125" style="989"/>
    <col min="3866" max="3866" width="11.140625" style="989" customWidth="1"/>
    <col min="3867" max="4096" width="10.5703125" style="989"/>
    <col min="4097" max="4104" width="0" style="989" hidden="1" customWidth="1"/>
    <col min="4105" max="4105" width="3.7109375" style="989" customWidth="1"/>
    <col min="4106" max="4106" width="3.85546875" style="989" customWidth="1"/>
    <col min="4107" max="4107" width="3.7109375" style="989" customWidth="1"/>
    <col min="4108" max="4108" width="12.7109375" style="989" customWidth="1"/>
    <col min="4109" max="4109" width="52.7109375" style="989" customWidth="1"/>
    <col min="4110" max="4113" width="0" style="989" hidden="1" customWidth="1"/>
    <col min="4114" max="4114" width="12.28515625" style="989" customWidth="1"/>
    <col min="4115" max="4115" width="6.42578125" style="989" customWidth="1"/>
    <col min="4116" max="4116" width="12.28515625" style="989" customWidth="1"/>
    <col min="4117" max="4117" width="0" style="989" hidden="1" customWidth="1"/>
    <col min="4118" max="4118" width="3.7109375" style="989" customWidth="1"/>
    <col min="4119" max="4119" width="11.140625" style="989" bestFit="1" customWidth="1"/>
    <col min="4120" max="4121" width="10.5703125" style="989"/>
    <col min="4122" max="4122" width="11.140625" style="989" customWidth="1"/>
    <col min="4123" max="4352" width="10.5703125" style="989"/>
    <col min="4353" max="4360" width="0" style="989" hidden="1" customWidth="1"/>
    <col min="4361" max="4361" width="3.7109375" style="989" customWidth="1"/>
    <col min="4362" max="4362" width="3.85546875" style="989" customWidth="1"/>
    <col min="4363" max="4363" width="3.7109375" style="989" customWidth="1"/>
    <col min="4364" max="4364" width="12.7109375" style="989" customWidth="1"/>
    <col min="4365" max="4365" width="52.7109375" style="989" customWidth="1"/>
    <col min="4366" max="4369" width="0" style="989" hidden="1" customWidth="1"/>
    <col min="4370" max="4370" width="12.28515625" style="989" customWidth="1"/>
    <col min="4371" max="4371" width="6.42578125" style="989" customWidth="1"/>
    <col min="4372" max="4372" width="12.28515625" style="989" customWidth="1"/>
    <col min="4373" max="4373" width="0" style="989" hidden="1" customWidth="1"/>
    <col min="4374" max="4374" width="3.7109375" style="989" customWidth="1"/>
    <col min="4375" max="4375" width="11.140625" style="989" bestFit="1" customWidth="1"/>
    <col min="4376" max="4377" width="10.5703125" style="989"/>
    <col min="4378" max="4378" width="11.140625" style="989" customWidth="1"/>
    <col min="4379" max="4608" width="10.5703125" style="989"/>
    <col min="4609" max="4616" width="0" style="989" hidden="1" customWidth="1"/>
    <col min="4617" max="4617" width="3.7109375" style="989" customWidth="1"/>
    <col min="4618" max="4618" width="3.85546875" style="989" customWidth="1"/>
    <col min="4619" max="4619" width="3.7109375" style="989" customWidth="1"/>
    <col min="4620" max="4620" width="12.7109375" style="989" customWidth="1"/>
    <col min="4621" max="4621" width="52.7109375" style="989" customWidth="1"/>
    <col min="4622" max="4625" width="0" style="989" hidden="1" customWidth="1"/>
    <col min="4626" max="4626" width="12.28515625" style="989" customWidth="1"/>
    <col min="4627" max="4627" width="6.42578125" style="989" customWidth="1"/>
    <col min="4628" max="4628" width="12.28515625" style="989" customWidth="1"/>
    <col min="4629" max="4629" width="0" style="989" hidden="1" customWidth="1"/>
    <col min="4630" max="4630" width="3.7109375" style="989" customWidth="1"/>
    <col min="4631" max="4631" width="11.140625" style="989" bestFit="1" customWidth="1"/>
    <col min="4632" max="4633" width="10.5703125" style="989"/>
    <col min="4634" max="4634" width="11.140625" style="989" customWidth="1"/>
    <col min="4635" max="4864" width="10.5703125" style="989"/>
    <col min="4865" max="4872" width="0" style="989" hidden="1" customWidth="1"/>
    <col min="4873" max="4873" width="3.7109375" style="989" customWidth="1"/>
    <col min="4874" max="4874" width="3.85546875" style="989" customWidth="1"/>
    <col min="4875" max="4875" width="3.7109375" style="989" customWidth="1"/>
    <col min="4876" max="4876" width="12.7109375" style="989" customWidth="1"/>
    <col min="4877" max="4877" width="52.7109375" style="989" customWidth="1"/>
    <col min="4878" max="4881" width="0" style="989" hidden="1" customWidth="1"/>
    <col min="4882" max="4882" width="12.28515625" style="989" customWidth="1"/>
    <col min="4883" max="4883" width="6.42578125" style="989" customWidth="1"/>
    <col min="4884" max="4884" width="12.28515625" style="989" customWidth="1"/>
    <col min="4885" max="4885" width="0" style="989" hidden="1" customWidth="1"/>
    <col min="4886" max="4886" width="3.7109375" style="989" customWidth="1"/>
    <col min="4887" max="4887" width="11.140625" style="989" bestFit="1" customWidth="1"/>
    <col min="4888" max="4889" width="10.5703125" style="989"/>
    <col min="4890" max="4890" width="11.140625" style="989" customWidth="1"/>
    <col min="4891" max="5120" width="10.5703125" style="989"/>
    <col min="5121" max="5128" width="0" style="989" hidden="1" customWidth="1"/>
    <col min="5129" max="5129" width="3.7109375" style="989" customWidth="1"/>
    <col min="5130" max="5130" width="3.85546875" style="989" customWidth="1"/>
    <col min="5131" max="5131" width="3.7109375" style="989" customWidth="1"/>
    <col min="5132" max="5132" width="12.7109375" style="989" customWidth="1"/>
    <col min="5133" max="5133" width="52.7109375" style="989" customWidth="1"/>
    <col min="5134" max="5137" width="0" style="989" hidden="1" customWidth="1"/>
    <col min="5138" max="5138" width="12.28515625" style="989" customWidth="1"/>
    <col min="5139" max="5139" width="6.42578125" style="989" customWidth="1"/>
    <col min="5140" max="5140" width="12.28515625" style="989" customWidth="1"/>
    <col min="5141" max="5141" width="0" style="989" hidden="1" customWidth="1"/>
    <col min="5142" max="5142" width="3.7109375" style="989" customWidth="1"/>
    <col min="5143" max="5143" width="11.140625" style="989" bestFit="1" customWidth="1"/>
    <col min="5144" max="5145" width="10.5703125" style="989"/>
    <col min="5146" max="5146" width="11.140625" style="989" customWidth="1"/>
    <col min="5147" max="5376" width="10.5703125" style="989"/>
    <col min="5377" max="5384" width="0" style="989" hidden="1" customWidth="1"/>
    <col min="5385" max="5385" width="3.7109375" style="989" customWidth="1"/>
    <col min="5386" max="5386" width="3.85546875" style="989" customWidth="1"/>
    <col min="5387" max="5387" width="3.7109375" style="989" customWidth="1"/>
    <col min="5388" max="5388" width="12.7109375" style="989" customWidth="1"/>
    <col min="5389" max="5389" width="52.7109375" style="989" customWidth="1"/>
    <col min="5390" max="5393" width="0" style="989" hidden="1" customWidth="1"/>
    <col min="5394" max="5394" width="12.28515625" style="989" customWidth="1"/>
    <col min="5395" max="5395" width="6.42578125" style="989" customWidth="1"/>
    <col min="5396" max="5396" width="12.28515625" style="989" customWidth="1"/>
    <col min="5397" max="5397" width="0" style="989" hidden="1" customWidth="1"/>
    <col min="5398" max="5398" width="3.7109375" style="989" customWidth="1"/>
    <col min="5399" max="5399" width="11.140625" style="989" bestFit="1" customWidth="1"/>
    <col min="5400" max="5401" width="10.5703125" style="989"/>
    <col min="5402" max="5402" width="11.140625" style="989" customWidth="1"/>
    <col min="5403" max="5632" width="10.5703125" style="989"/>
    <col min="5633" max="5640" width="0" style="989" hidden="1" customWidth="1"/>
    <col min="5641" max="5641" width="3.7109375" style="989" customWidth="1"/>
    <col min="5642" max="5642" width="3.85546875" style="989" customWidth="1"/>
    <col min="5643" max="5643" width="3.7109375" style="989" customWidth="1"/>
    <col min="5644" max="5644" width="12.7109375" style="989" customWidth="1"/>
    <col min="5645" max="5645" width="52.7109375" style="989" customWidth="1"/>
    <col min="5646" max="5649" width="0" style="989" hidden="1" customWidth="1"/>
    <col min="5650" max="5650" width="12.28515625" style="989" customWidth="1"/>
    <col min="5651" max="5651" width="6.42578125" style="989" customWidth="1"/>
    <col min="5652" max="5652" width="12.28515625" style="989" customWidth="1"/>
    <col min="5653" max="5653" width="0" style="989" hidden="1" customWidth="1"/>
    <col min="5654" max="5654" width="3.7109375" style="989" customWidth="1"/>
    <col min="5655" max="5655" width="11.140625" style="989" bestFit="1" customWidth="1"/>
    <col min="5656" max="5657" width="10.5703125" style="989"/>
    <col min="5658" max="5658" width="11.140625" style="989" customWidth="1"/>
    <col min="5659" max="5888" width="10.5703125" style="989"/>
    <col min="5889" max="5896" width="0" style="989" hidden="1" customWidth="1"/>
    <col min="5897" max="5897" width="3.7109375" style="989" customWidth="1"/>
    <col min="5898" max="5898" width="3.85546875" style="989" customWidth="1"/>
    <col min="5899" max="5899" width="3.7109375" style="989" customWidth="1"/>
    <col min="5900" max="5900" width="12.7109375" style="989" customWidth="1"/>
    <col min="5901" max="5901" width="52.7109375" style="989" customWidth="1"/>
    <col min="5902" max="5905" width="0" style="989" hidden="1" customWidth="1"/>
    <col min="5906" max="5906" width="12.28515625" style="989" customWidth="1"/>
    <col min="5907" max="5907" width="6.42578125" style="989" customWidth="1"/>
    <col min="5908" max="5908" width="12.28515625" style="989" customWidth="1"/>
    <col min="5909" max="5909" width="0" style="989" hidden="1" customWidth="1"/>
    <col min="5910" max="5910" width="3.7109375" style="989" customWidth="1"/>
    <col min="5911" max="5911" width="11.140625" style="989" bestFit="1" customWidth="1"/>
    <col min="5912" max="5913" width="10.5703125" style="989"/>
    <col min="5914" max="5914" width="11.140625" style="989" customWidth="1"/>
    <col min="5915" max="6144" width="10.5703125" style="989"/>
    <col min="6145" max="6152" width="0" style="989" hidden="1" customWidth="1"/>
    <col min="6153" max="6153" width="3.7109375" style="989" customWidth="1"/>
    <col min="6154" max="6154" width="3.85546875" style="989" customWidth="1"/>
    <col min="6155" max="6155" width="3.7109375" style="989" customWidth="1"/>
    <col min="6156" max="6156" width="12.7109375" style="989" customWidth="1"/>
    <col min="6157" max="6157" width="52.7109375" style="989" customWidth="1"/>
    <col min="6158" max="6161" width="0" style="989" hidden="1" customWidth="1"/>
    <col min="6162" max="6162" width="12.28515625" style="989" customWidth="1"/>
    <col min="6163" max="6163" width="6.42578125" style="989" customWidth="1"/>
    <col min="6164" max="6164" width="12.28515625" style="989" customWidth="1"/>
    <col min="6165" max="6165" width="0" style="989" hidden="1" customWidth="1"/>
    <col min="6166" max="6166" width="3.7109375" style="989" customWidth="1"/>
    <col min="6167" max="6167" width="11.140625" style="989" bestFit="1" customWidth="1"/>
    <col min="6168" max="6169" width="10.5703125" style="989"/>
    <col min="6170" max="6170" width="11.140625" style="989" customWidth="1"/>
    <col min="6171" max="6400" width="10.5703125" style="989"/>
    <col min="6401" max="6408" width="0" style="989" hidden="1" customWidth="1"/>
    <col min="6409" max="6409" width="3.7109375" style="989" customWidth="1"/>
    <col min="6410" max="6410" width="3.85546875" style="989" customWidth="1"/>
    <col min="6411" max="6411" width="3.7109375" style="989" customWidth="1"/>
    <col min="6412" max="6412" width="12.7109375" style="989" customWidth="1"/>
    <col min="6413" max="6413" width="52.7109375" style="989" customWidth="1"/>
    <col min="6414" max="6417" width="0" style="989" hidden="1" customWidth="1"/>
    <col min="6418" max="6418" width="12.28515625" style="989" customWidth="1"/>
    <col min="6419" max="6419" width="6.42578125" style="989" customWidth="1"/>
    <col min="6420" max="6420" width="12.28515625" style="989" customWidth="1"/>
    <col min="6421" max="6421" width="0" style="989" hidden="1" customWidth="1"/>
    <col min="6422" max="6422" width="3.7109375" style="989" customWidth="1"/>
    <col min="6423" max="6423" width="11.140625" style="989" bestFit="1" customWidth="1"/>
    <col min="6424" max="6425" width="10.5703125" style="989"/>
    <col min="6426" max="6426" width="11.140625" style="989" customWidth="1"/>
    <col min="6427" max="6656" width="10.5703125" style="989"/>
    <col min="6657" max="6664" width="0" style="989" hidden="1" customWidth="1"/>
    <col min="6665" max="6665" width="3.7109375" style="989" customWidth="1"/>
    <col min="6666" max="6666" width="3.85546875" style="989" customWidth="1"/>
    <col min="6667" max="6667" width="3.7109375" style="989" customWidth="1"/>
    <col min="6668" max="6668" width="12.7109375" style="989" customWidth="1"/>
    <col min="6669" max="6669" width="52.7109375" style="989" customWidth="1"/>
    <col min="6670" max="6673" width="0" style="989" hidden="1" customWidth="1"/>
    <col min="6674" max="6674" width="12.28515625" style="989" customWidth="1"/>
    <col min="6675" max="6675" width="6.42578125" style="989" customWidth="1"/>
    <col min="6676" max="6676" width="12.28515625" style="989" customWidth="1"/>
    <col min="6677" max="6677" width="0" style="989" hidden="1" customWidth="1"/>
    <col min="6678" max="6678" width="3.7109375" style="989" customWidth="1"/>
    <col min="6679" max="6679" width="11.140625" style="989" bestFit="1" customWidth="1"/>
    <col min="6680" max="6681" width="10.5703125" style="989"/>
    <col min="6682" max="6682" width="11.140625" style="989" customWidth="1"/>
    <col min="6683" max="6912" width="10.5703125" style="989"/>
    <col min="6913" max="6920" width="0" style="989" hidden="1" customWidth="1"/>
    <col min="6921" max="6921" width="3.7109375" style="989" customWidth="1"/>
    <col min="6922" max="6922" width="3.85546875" style="989" customWidth="1"/>
    <col min="6923" max="6923" width="3.7109375" style="989" customWidth="1"/>
    <col min="6924" max="6924" width="12.7109375" style="989" customWidth="1"/>
    <col min="6925" max="6925" width="52.7109375" style="989" customWidth="1"/>
    <col min="6926" max="6929" width="0" style="989" hidden="1" customWidth="1"/>
    <col min="6930" max="6930" width="12.28515625" style="989" customWidth="1"/>
    <col min="6931" max="6931" width="6.42578125" style="989" customWidth="1"/>
    <col min="6932" max="6932" width="12.28515625" style="989" customWidth="1"/>
    <col min="6933" max="6933" width="0" style="989" hidden="1" customWidth="1"/>
    <col min="6934" max="6934" width="3.7109375" style="989" customWidth="1"/>
    <col min="6935" max="6935" width="11.140625" style="989" bestFit="1" customWidth="1"/>
    <col min="6936" max="6937" width="10.5703125" style="989"/>
    <col min="6938" max="6938" width="11.140625" style="989" customWidth="1"/>
    <col min="6939" max="7168" width="10.5703125" style="989"/>
    <col min="7169" max="7176" width="0" style="989" hidden="1" customWidth="1"/>
    <col min="7177" max="7177" width="3.7109375" style="989" customWidth="1"/>
    <col min="7178" max="7178" width="3.85546875" style="989" customWidth="1"/>
    <col min="7179" max="7179" width="3.7109375" style="989" customWidth="1"/>
    <col min="7180" max="7180" width="12.7109375" style="989" customWidth="1"/>
    <col min="7181" max="7181" width="52.7109375" style="989" customWidth="1"/>
    <col min="7182" max="7185" width="0" style="989" hidden="1" customWidth="1"/>
    <col min="7186" max="7186" width="12.28515625" style="989" customWidth="1"/>
    <col min="7187" max="7187" width="6.42578125" style="989" customWidth="1"/>
    <col min="7188" max="7188" width="12.28515625" style="989" customWidth="1"/>
    <col min="7189" max="7189" width="0" style="989" hidden="1" customWidth="1"/>
    <col min="7190" max="7190" width="3.7109375" style="989" customWidth="1"/>
    <col min="7191" max="7191" width="11.140625" style="989" bestFit="1" customWidth="1"/>
    <col min="7192" max="7193" width="10.5703125" style="989"/>
    <col min="7194" max="7194" width="11.140625" style="989" customWidth="1"/>
    <col min="7195" max="7424" width="10.5703125" style="989"/>
    <col min="7425" max="7432" width="0" style="989" hidden="1" customWidth="1"/>
    <col min="7433" max="7433" width="3.7109375" style="989" customWidth="1"/>
    <col min="7434" max="7434" width="3.85546875" style="989" customWidth="1"/>
    <col min="7435" max="7435" width="3.7109375" style="989" customWidth="1"/>
    <col min="7436" max="7436" width="12.7109375" style="989" customWidth="1"/>
    <col min="7437" max="7437" width="52.7109375" style="989" customWidth="1"/>
    <col min="7438" max="7441" width="0" style="989" hidden="1" customWidth="1"/>
    <col min="7442" max="7442" width="12.28515625" style="989" customWidth="1"/>
    <col min="7443" max="7443" width="6.42578125" style="989" customWidth="1"/>
    <col min="7444" max="7444" width="12.28515625" style="989" customWidth="1"/>
    <col min="7445" max="7445" width="0" style="989" hidden="1" customWidth="1"/>
    <col min="7446" max="7446" width="3.7109375" style="989" customWidth="1"/>
    <col min="7447" max="7447" width="11.140625" style="989" bestFit="1" customWidth="1"/>
    <col min="7448" max="7449" width="10.5703125" style="989"/>
    <col min="7450" max="7450" width="11.140625" style="989" customWidth="1"/>
    <col min="7451" max="7680" width="10.5703125" style="989"/>
    <col min="7681" max="7688" width="0" style="989" hidden="1" customWidth="1"/>
    <col min="7689" max="7689" width="3.7109375" style="989" customWidth="1"/>
    <col min="7690" max="7690" width="3.85546875" style="989" customWidth="1"/>
    <col min="7691" max="7691" width="3.7109375" style="989" customWidth="1"/>
    <col min="7692" max="7692" width="12.7109375" style="989" customWidth="1"/>
    <col min="7693" max="7693" width="52.7109375" style="989" customWidth="1"/>
    <col min="7694" max="7697" width="0" style="989" hidden="1" customWidth="1"/>
    <col min="7698" max="7698" width="12.28515625" style="989" customWidth="1"/>
    <col min="7699" max="7699" width="6.42578125" style="989" customWidth="1"/>
    <col min="7700" max="7700" width="12.28515625" style="989" customWidth="1"/>
    <col min="7701" max="7701" width="0" style="989" hidden="1" customWidth="1"/>
    <col min="7702" max="7702" width="3.7109375" style="989" customWidth="1"/>
    <col min="7703" max="7703" width="11.140625" style="989" bestFit="1" customWidth="1"/>
    <col min="7704" max="7705" width="10.5703125" style="989"/>
    <col min="7706" max="7706" width="11.140625" style="989" customWidth="1"/>
    <col min="7707" max="7936" width="10.5703125" style="989"/>
    <col min="7937" max="7944" width="0" style="989" hidden="1" customWidth="1"/>
    <col min="7945" max="7945" width="3.7109375" style="989" customWidth="1"/>
    <col min="7946" max="7946" width="3.85546875" style="989" customWidth="1"/>
    <col min="7947" max="7947" width="3.7109375" style="989" customWidth="1"/>
    <col min="7948" max="7948" width="12.7109375" style="989" customWidth="1"/>
    <col min="7949" max="7949" width="52.7109375" style="989" customWidth="1"/>
    <col min="7950" max="7953" width="0" style="989" hidden="1" customWidth="1"/>
    <col min="7954" max="7954" width="12.28515625" style="989" customWidth="1"/>
    <col min="7955" max="7955" width="6.42578125" style="989" customWidth="1"/>
    <col min="7956" max="7956" width="12.28515625" style="989" customWidth="1"/>
    <col min="7957" max="7957" width="0" style="989" hidden="1" customWidth="1"/>
    <col min="7958" max="7958" width="3.7109375" style="989" customWidth="1"/>
    <col min="7959" max="7959" width="11.140625" style="989" bestFit="1" customWidth="1"/>
    <col min="7960" max="7961" width="10.5703125" style="989"/>
    <col min="7962" max="7962" width="11.140625" style="989" customWidth="1"/>
    <col min="7963" max="8192" width="10.5703125" style="989"/>
    <col min="8193" max="8200" width="0" style="989" hidden="1" customWidth="1"/>
    <col min="8201" max="8201" width="3.7109375" style="989" customWidth="1"/>
    <col min="8202" max="8202" width="3.85546875" style="989" customWidth="1"/>
    <col min="8203" max="8203" width="3.7109375" style="989" customWidth="1"/>
    <col min="8204" max="8204" width="12.7109375" style="989" customWidth="1"/>
    <col min="8205" max="8205" width="52.7109375" style="989" customWidth="1"/>
    <col min="8206" max="8209" width="0" style="989" hidden="1" customWidth="1"/>
    <col min="8210" max="8210" width="12.28515625" style="989" customWidth="1"/>
    <col min="8211" max="8211" width="6.42578125" style="989" customWidth="1"/>
    <col min="8212" max="8212" width="12.28515625" style="989" customWidth="1"/>
    <col min="8213" max="8213" width="0" style="989" hidden="1" customWidth="1"/>
    <col min="8214" max="8214" width="3.7109375" style="989" customWidth="1"/>
    <col min="8215" max="8215" width="11.140625" style="989" bestFit="1" customWidth="1"/>
    <col min="8216" max="8217" width="10.5703125" style="989"/>
    <col min="8218" max="8218" width="11.140625" style="989" customWidth="1"/>
    <col min="8219" max="8448" width="10.5703125" style="989"/>
    <col min="8449" max="8456" width="0" style="989" hidden="1" customWidth="1"/>
    <col min="8457" max="8457" width="3.7109375" style="989" customWidth="1"/>
    <col min="8458" max="8458" width="3.85546875" style="989" customWidth="1"/>
    <col min="8459" max="8459" width="3.7109375" style="989" customWidth="1"/>
    <col min="8460" max="8460" width="12.7109375" style="989" customWidth="1"/>
    <col min="8461" max="8461" width="52.7109375" style="989" customWidth="1"/>
    <col min="8462" max="8465" width="0" style="989" hidden="1" customWidth="1"/>
    <col min="8466" max="8466" width="12.28515625" style="989" customWidth="1"/>
    <col min="8467" max="8467" width="6.42578125" style="989" customWidth="1"/>
    <col min="8468" max="8468" width="12.28515625" style="989" customWidth="1"/>
    <col min="8469" max="8469" width="0" style="989" hidden="1" customWidth="1"/>
    <col min="8470" max="8470" width="3.7109375" style="989" customWidth="1"/>
    <col min="8471" max="8471" width="11.140625" style="989" bestFit="1" customWidth="1"/>
    <col min="8472" max="8473" width="10.5703125" style="989"/>
    <col min="8474" max="8474" width="11.140625" style="989" customWidth="1"/>
    <col min="8475" max="8704" width="10.5703125" style="989"/>
    <col min="8705" max="8712" width="0" style="989" hidden="1" customWidth="1"/>
    <col min="8713" max="8713" width="3.7109375" style="989" customWidth="1"/>
    <col min="8714" max="8714" width="3.85546875" style="989" customWidth="1"/>
    <col min="8715" max="8715" width="3.7109375" style="989" customWidth="1"/>
    <col min="8716" max="8716" width="12.7109375" style="989" customWidth="1"/>
    <col min="8717" max="8717" width="52.7109375" style="989" customWidth="1"/>
    <col min="8718" max="8721" width="0" style="989" hidden="1" customWidth="1"/>
    <col min="8722" max="8722" width="12.28515625" style="989" customWidth="1"/>
    <col min="8723" max="8723" width="6.42578125" style="989" customWidth="1"/>
    <col min="8724" max="8724" width="12.28515625" style="989" customWidth="1"/>
    <col min="8725" max="8725" width="0" style="989" hidden="1" customWidth="1"/>
    <col min="8726" max="8726" width="3.7109375" style="989" customWidth="1"/>
    <col min="8727" max="8727" width="11.140625" style="989" bestFit="1" customWidth="1"/>
    <col min="8728" max="8729" width="10.5703125" style="989"/>
    <col min="8730" max="8730" width="11.140625" style="989" customWidth="1"/>
    <col min="8731" max="8960" width="10.5703125" style="989"/>
    <col min="8961" max="8968" width="0" style="989" hidden="1" customWidth="1"/>
    <col min="8969" max="8969" width="3.7109375" style="989" customWidth="1"/>
    <col min="8970" max="8970" width="3.85546875" style="989" customWidth="1"/>
    <col min="8971" max="8971" width="3.7109375" style="989" customWidth="1"/>
    <col min="8972" max="8972" width="12.7109375" style="989" customWidth="1"/>
    <col min="8973" max="8973" width="52.7109375" style="989" customWidth="1"/>
    <col min="8974" max="8977" width="0" style="989" hidden="1" customWidth="1"/>
    <col min="8978" max="8978" width="12.28515625" style="989" customWidth="1"/>
    <col min="8979" max="8979" width="6.42578125" style="989" customWidth="1"/>
    <col min="8980" max="8980" width="12.28515625" style="989" customWidth="1"/>
    <col min="8981" max="8981" width="0" style="989" hidden="1" customWidth="1"/>
    <col min="8982" max="8982" width="3.7109375" style="989" customWidth="1"/>
    <col min="8983" max="8983" width="11.140625" style="989" bestFit="1" customWidth="1"/>
    <col min="8984" max="8985" width="10.5703125" style="989"/>
    <col min="8986" max="8986" width="11.140625" style="989" customWidth="1"/>
    <col min="8987" max="9216" width="10.5703125" style="989"/>
    <col min="9217" max="9224" width="0" style="989" hidden="1" customWidth="1"/>
    <col min="9225" max="9225" width="3.7109375" style="989" customWidth="1"/>
    <col min="9226" max="9226" width="3.85546875" style="989" customWidth="1"/>
    <col min="9227" max="9227" width="3.7109375" style="989" customWidth="1"/>
    <col min="9228" max="9228" width="12.7109375" style="989" customWidth="1"/>
    <col min="9229" max="9229" width="52.7109375" style="989" customWidth="1"/>
    <col min="9230" max="9233" width="0" style="989" hidden="1" customWidth="1"/>
    <col min="9234" max="9234" width="12.28515625" style="989" customWidth="1"/>
    <col min="9235" max="9235" width="6.42578125" style="989" customWidth="1"/>
    <col min="9236" max="9236" width="12.28515625" style="989" customWidth="1"/>
    <col min="9237" max="9237" width="0" style="989" hidden="1" customWidth="1"/>
    <col min="9238" max="9238" width="3.7109375" style="989" customWidth="1"/>
    <col min="9239" max="9239" width="11.140625" style="989" bestFit="1" customWidth="1"/>
    <col min="9240" max="9241" width="10.5703125" style="989"/>
    <col min="9242" max="9242" width="11.140625" style="989" customWidth="1"/>
    <col min="9243" max="9472" width="10.5703125" style="989"/>
    <col min="9473" max="9480" width="0" style="989" hidden="1" customWidth="1"/>
    <col min="9481" max="9481" width="3.7109375" style="989" customWidth="1"/>
    <col min="9482" max="9482" width="3.85546875" style="989" customWidth="1"/>
    <col min="9483" max="9483" width="3.7109375" style="989" customWidth="1"/>
    <col min="9484" max="9484" width="12.7109375" style="989" customWidth="1"/>
    <col min="9485" max="9485" width="52.7109375" style="989" customWidth="1"/>
    <col min="9486" max="9489" width="0" style="989" hidden="1" customWidth="1"/>
    <col min="9490" max="9490" width="12.28515625" style="989" customWidth="1"/>
    <col min="9491" max="9491" width="6.42578125" style="989" customWidth="1"/>
    <col min="9492" max="9492" width="12.28515625" style="989" customWidth="1"/>
    <col min="9493" max="9493" width="0" style="989" hidden="1" customWidth="1"/>
    <col min="9494" max="9494" width="3.7109375" style="989" customWidth="1"/>
    <col min="9495" max="9495" width="11.140625" style="989" bestFit="1" customWidth="1"/>
    <col min="9496" max="9497" width="10.5703125" style="989"/>
    <col min="9498" max="9498" width="11.140625" style="989" customWidth="1"/>
    <col min="9499" max="9728" width="10.5703125" style="989"/>
    <col min="9729" max="9736" width="0" style="989" hidden="1" customWidth="1"/>
    <col min="9737" max="9737" width="3.7109375" style="989" customWidth="1"/>
    <col min="9738" max="9738" width="3.85546875" style="989" customWidth="1"/>
    <col min="9739" max="9739" width="3.7109375" style="989" customWidth="1"/>
    <col min="9740" max="9740" width="12.7109375" style="989" customWidth="1"/>
    <col min="9741" max="9741" width="52.7109375" style="989" customWidth="1"/>
    <col min="9742" max="9745" width="0" style="989" hidden="1" customWidth="1"/>
    <col min="9746" max="9746" width="12.28515625" style="989" customWidth="1"/>
    <col min="9747" max="9747" width="6.42578125" style="989" customWidth="1"/>
    <col min="9748" max="9748" width="12.28515625" style="989" customWidth="1"/>
    <col min="9749" max="9749" width="0" style="989" hidden="1" customWidth="1"/>
    <col min="9750" max="9750" width="3.7109375" style="989" customWidth="1"/>
    <col min="9751" max="9751" width="11.140625" style="989" bestFit="1" customWidth="1"/>
    <col min="9752" max="9753" width="10.5703125" style="989"/>
    <col min="9754" max="9754" width="11.140625" style="989" customWidth="1"/>
    <col min="9755" max="9984" width="10.5703125" style="989"/>
    <col min="9985" max="9992" width="0" style="989" hidden="1" customWidth="1"/>
    <col min="9993" max="9993" width="3.7109375" style="989" customWidth="1"/>
    <col min="9994" max="9994" width="3.85546875" style="989" customWidth="1"/>
    <col min="9995" max="9995" width="3.7109375" style="989" customWidth="1"/>
    <col min="9996" max="9996" width="12.7109375" style="989" customWidth="1"/>
    <col min="9997" max="9997" width="52.7109375" style="989" customWidth="1"/>
    <col min="9998" max="10001" width="0" style="989" hidden="1" customWidth="1"/>
    <col min="10002" max="10002" width="12.28515625" style="989" customWidth="1"/>
    <col min="10003" max="10003" width="6.42578125" style="989" customWidth="1"/>
    <col min="10004" max="10004" width="12.28515625" style="989" customWidth="1"/>
    <col min="10005" max="10005" width="0" style="989" hidden="1" customWidth="1"/>
    <col min="10006" max="10006" width="3.7109375" style="989" customWidth="1"/>
    <col min="10007" max="10007" width="11.140625" style="989" bestFit="1" customWidth="1"/>
    <col min="10008" max="10009" width="10.5703125" style="989"/>
    <col min="10010" max="10010" width="11.140625" style="989" customWidth="1"/>
    <col min="10011" max="10240" width="10.5703125" style="989"/>
    <col min="10241" max="10248" width="0" style="989" hidden="1" customWidth="1"/>
    <col min="10249" max="10249" width="3.7109375" style="989" customWidth="1"/>
    <col min="10250" max="10250" width="3.85546875" style="989" customWidth="1"/>
    <col min="10251" max="10251" width="3.7109375" style="989" customWidth="1"/>
    <col min="10252" max="10252" width="12.7109375" style="989" customWidth="1"/>
    <col min="10253" max="10253" width="52.7109375" style="989" customWidth="1"/>
    <col min="10254" max="10257" width="0" style="989" hidden="1" customWidth="1"/>
    <col min="10258" max="10258" width="12.28515625" style="989" customWidth="1"/>
    <col min="10259" max="10259" width="6.42578125" style="989" customWidth="1"/>
    <col min="10260" max="10260" width="12.28515625" style="989" customWidth="1"/>
    <col min="10261" max="10261" width="0" style="989" hidden="1" customWidth="1"/>
    <col min="10262" max="10262" width="3.7109375" style="989" customWidth="1"/>
    <col min="10263" max="10263" width="11.140625" style="989" bestFit="1" customWidth="1"/>
    <col min="10264" max="10265" width="10.5703125" style="989"/>
    <col min="10266" max="10266" width="11.140625" style="989" customWidth="1"/>
    <col min="10267" max="10496" width="10.5703125" style="989"/>
    <col min="10497" max="10504" width="0" style="989" hidden="1" customWidth="1"/>
    <col min="10505" max="10505" width="3.7109375" style="989" customWidth="1"/>
    <col min="10506" max="10506" width="3.85546875" style="989" customWidth="1"/>
    <col min="10507" max="10507" width="3.7109375" style="989" customWidth="1"/>
    <col min="10508" max="10508" width="12.7109375" style="989" customWidth="1"/>
    <col min="10509" max="10509" width="52.7109375" style="989" customWidth="1"/>
    <col min="10510" max="10513" width="0" style="989" hidden="1" customWidth="1"/>
    <col min="10514" max="10514" width="12.28515625" style="989" customWidth="1"/>
    <col min="10515" max="10515" width="6.42578125" style="989" customWidth="1"/>
    <col min="10516" max="10516" width="12.28515625" style="989" customWidth="1"/>
    <col min="10517" max="10517" width="0" style="989" hidden="1" customWidth="1"/>
    <col min="10518" max="10518" width="3.7109375" style="989" customWidth="1"/>
    <col min="10519" max="10519" width="11.140625" style="989" bestFit="1" customWidth="1"/>
    <col min="10520" max="10521" width="10.5703125" style="989"/>
    <col min="10522" max="10522" width="11.140625" style="989" customWidth="1"/>
    <col min="10523" max="10752" width="10.5703125" style="989"/>
    <col min="10753" max="10760" width="0" style="989" hidden="1" customWidth="1"/>
    <col min="10761" max="10761" width="3.7109375" style="989" customWidth="1"/>
    <col min="10762" max="10762" width="3.85546875" style="989" customWidth="1"/>
    <col min="10763" max="10763" width="3.7109375" style="989" customWidth="1"/>
    <col min="10764" max="10764" width="12.7109375" style="989" customWidth="1"/>
    <col min="10765" max="10765" width="52.7109375" style="989" customWidth="1"/>
    <col min="10766" max="10769" width="0" style="989" hidden="1" customWidth="1"/>
    <col min="10770" max="10770" width="12.28515625" style="989" customWidth="1"/>
    <col min="10771" max="10771" width="6.42578125" style="989" customWidth="1"/>
    <col min="10772" max="10772" width="12.28515625" style="989" customWidth="1"/>
    <col min="10773" max="10773" width="0" style="989" hidden="1" customWidth="1"/>
    <col min="10774" max="10774" width="3.7109375" style="989" customWidth="1"/>
    <col min="10775" max="10775" width="11.140625" style="989" bestFit="1" customWidth="1"/>
    <col min="10776" max="10777" width="10.5703125" style="989"/>
    <col min="10778" max="10778" width="11.140625" style="989" customWidth="1"/>
    <col min="10779" max="11008" width="10.5703125" style="989"/>
    <col min="11009" max="11016" width="0" style="989" hidden="1" customWidth="1"/>
    <col min="11017" max="11017" width="3.7109375" style="989" customWidth="1"/>
    <col min="11018" max="11018" width="3.85546875" style="989" customWidth="1"/>
    <col min="11019" max="11019" width="3.7109375" style="989" customWidth="1"/>
    <col min="11020" max="11020" width="12.7109375" style="989" customWidth="1"/>
    <col min="11021" max="11021" width="52.7109375" style="989" customWidth="1"/>
    <col min="11022" max="11025" width="0" style="989" hidden="1" customWidth="1"/>
    <col min="11026" max="11026" width="12.28515625" style="989" customWidth="1"/>
    <col min="11027" max="11027" width="6.42578125" style="989" customWidth="1"/>
    <col min="11028" max="11028" width="12.28515625" style="989" customWidth="1"/>
    <col min="11029" max="11029" width="0" style="989" hidden="1" customWidth="1"/>
    <col min="11030" max="11030" width="3.7109375" style="989" customWidth="1"/>
    <col min="11031" max="11031" width="11.140625" style="989" bestFit="1" customWidth="1"/>
    <col min="11032" max="11033" width="10.5703125" style="989"/>
    <col min="11034" max="11034" width="11.140625" style="989" customWidth="1"/>
    <col min="11035" max="11264" width="10.5703125" style="989"/>
    <col min="11265" max="11272" width="0" style="989" hidden="1" customWidth="1"/>
    <col min="11273" max="11273" width="3.7109375" style="989" customWidth="1"/>
    <col min="11274" max="11274" width="3.85546875" style="989" customWidth="1"/>
    <col min="11275" max="11275" width="3.7109375" style="989" customWidth="1"/>
    <col min="11276" max="11276" width="12.7109375" style="989" customWidth="1"/>
    <col min="11277" max="11277" width="52.7109375" style="989" customWidth="1"/>
    <col min="11278" max="11281" width="0" style="989" hidden="1" customWidth="1"/>
    <col min="11282" max="11282" width="12.28515625" style="989" customWidth="1"/>
    <col min="11283" max="11283" width="6.42578125" style="989" customWidth="1"/>
    <col min="11284" max="11284" width="12.28515625" style="989" customWidth="1"/>
    <col min="11285" max="11285" width="0" style="989" hidden="1" customWidth="1"/>
    <col min="11286" max="11286" width="3.7109375" style="989" customWidth="1"/>
    <col min="11287" max="11287" width="11.140625" style="989" bestFit="1" customWidth="1"/>
    <col min="11288" max="11289" width="10.5703125" style="989"/>
    <col min="11290" max="11290" width="11.140625" style="989" customWidth="1"/>
    <col min="11291" max="11520" width="10.5703125" style="989"/>
    <col min="11521" max="11528" width="0" style="989" hidden="1" customWidth="1"/>
    <col min="11529" max="11529" width="3.7109375" style="989" customWidth="1"/>
    <col min="11530" max="11530" width="3.85546875" style="989" customWidth="1"/>
    <col min="11531" max="11531" width="3.7109375" style="989" customWidth="1"/>
    <col min="11532" max="11532" width="12.7109375" style="989" customWidth="1"/>
    <col min="11533" max="11533" width="52.7109375" style="989" customWidth="1"/>
    <col min="11534" max="11537" width="0" style="989" hidden="1" customWidth="1"/>
    <col min="11538" max="11538" width="12.28515625" style="989" customWidth="1"/>
    <col min="11539" max="11539" width="6.42578125" style="989" customWidth="1"/>
    <col min="11540" max="11540" width="12.28515625" style="989" customWidth="1"/>
    <col min="11541" max="11541" width="0" style="989" hidden="1" customWidth="1"/>
    <col min="11542" max="11542" width="3.7109375" style="989" customWidth="1"/>
    <col min="11543" max="11543" width="11.140625" style="989" bestFit="1" customWidth="1"/>
    <col min="11544" max="11545" width="10.5703125" style="989"/>
    <col min="11546" max="11546" width="11.140625" style="989" customWidth="1"/>
    <col min="11547" max="11776" width="10.5703125" style="989"/>
    <col min="11777" max="11784" width="0" style="989" hidden="1" customWidth="1"/>
    <col min="11785" max="11785" width="3.7109375" style="989" customWidth="1"/>
    <col min="11786" max="11786" width="3.85546875" style="989" customWidth="1"/>
    <col min="11787" max="11787" width="3.7109375" style="989" customWidth="1"/>
    <col min="11788" max="11788" width="12.7109375" style="989" customWidth="1"/>
    <col min="11789" max="11789" width="52.7109375" style="989" customWidth="1"/>
    <col min="11790" max="11793" width="0" style="989" hidden="1" customWidth="1"/>
    <col min="11794" max="11794" width="12.28515625" style="989" customWidth="1"/>
    <col min="11795" max="11795" width="6.42578125" style="989" customWidth="1"/>
    <col min="11796" max="11796" width="12.28515625" style="989" customWidth="1"/>
    <col min="11797" max="11797" width="0" style="989" hidden="1" customWidth="1"/>
    <col min="11798" max="11798" width="3.7109375" style="989" customWidth="1"/>
    <col min="11799" max="11799" width="11.140625" style="989" bestFit="1" customWidth="1"/>
    <col min="11800" max="11801" width="10.5703125" style="989"/>
    <col min="11802" max="11802" width="11.140625" style="989" customWidth="1"/>
    <col min="11803" max="12032" width="10.5703125" style="989"/>
    <col min="12033" max="12040" width="0" style="989" hidden="1" customWidth="1"/>
    <col min="12041" max="12041" width="3.7109375" style="989" customWidth="1"/>
    <col min="12042" max="12042" width="3.85546875" style="989" customWidth="1"/>
    <col min="12043" max="12043" width="3.7109375" style="989" customWidth="1"/>
    <col min="12044" max="12044" width="12.7109375" style="989" customWidth="1"/>
    <col min="12045" max="12045" width="52.7109375" style="989" customWidth="1"/>
    <col min="12046" max="12049" width="0" style="989" hidden="1" customWidth="1"/>
    <col min="12050" max="12050" width="12.28515625" style="989" customWidth="1"/>
    <col min="12051" max="12051" width="6.42578125" style="989" customWidth="1"/>
    <col min="12052" max="12052" width="12.28515625" style="989" customWidth="1"/>
    <col min="12053" max="12053" width="0" style="989" hidden="1" customWidth="1"/>
    <col min="12054" max="12054" width="3.7109375" style="989" customWidth="1"/>
    <col min="12055" max="12055" width="11.140625" style="989" bestFit="1" customWidth="1"/>
    <col min="12056" max="12057" width="10.5703125" style="989"/>
    <col min="12058" max="12058" width="11.140625" style="989" customWidth="1"/>
    <col min="12059" max="12288" width="10.5703125" style="989"/>
    <col min="12289" max="12296" width="0" style="989" hidden="1" customWidth="1"/>
    <col min="12297" max="12297" width="3.7109375" style="989" customWidth="1"/>
    <col min="12298" max="12298" width="3.85546875" style="989" customWidth="1"/>
    <col min="12299" max="12299" width="3.7109375" style="989" customWidth="1"/>
    <col min="12300" max="12300" width="12.7109375" style="989" customWidth="1"/>
    <col min="12301" max="12301" width="52.7109375" style="989" customWidth="1"/>
    <col min="12302" max="12305" width="0" style="989" hidden="1" customWidth="1"/>
    <col min="12306" max="12306" width="12.28515625" style="989" customWidth="1"/>
    <col min="12307" max="12307" width="6.42578125" style="989" customWidth="1"/>
    <col min="12308" max="12308" width="12.28515625" style="989" customWidth="1"/>
    <col min="12309" max="12309" width="0" style="989" hidden="1" customWidth="1"/>
    <col min="12310" max="12310" width="3.7109375" style="989" customWidth="1"/>
    <col min="12311" max="12311" width="11.140625" style="989" bestFit="1" customWidth="1"/>
    <col min="12312" max="12313" width="10.5703125" style="989"/>
    <col min="12314" max="12314" width="11.140625" style="989" customWidth="1"/>
    <col min="12315" max="12544" width="10.5703125" style="989"/>
    <col min="12545" max="12552" width="0" style="989" hidden="1" customWidth="1"/>
    <col min="12553" max="12553" width="3.7109375" style="989" customWidth="1"/>
    <col min="12554" max="12554" width="3.85546875" style="989" customWidth="1"/>
    <col min="12555" max="12555" width="3.7109375" style="989" customWidth="1"/>
    <col min="12556" max="12556" width="12.7109375" style="989" customWidth="1"/>
    <col min="12557" max="12557" width="52.7109375" style="989" customWidth="1"/>
    <col min="12558" max="12561" width="0" style="989" hidden="1" customWidth="1"/>
    <col min="12562" max="12562" width="12.28515625" style="989" customWidth="1"/>
    <col min="12563" max="12563" width="6.42578125" style="989" customWidth="1"/>
    <col min="12564" max="12564" width="12.28515625" style="989" customWidth="1"/>
    <col min="12565" max="12565" width="0" style="989" hidden="1" customWidth="1"/>
    <col min="12566" max="12566" width="3.7109375" style="989" customWidth="1"/>
    <col min="12567" max="12567" width="11.140625" style="989" bestFit="1" customWidth="1"/>
    <col min="12568" max="12569" width="10.5703125" style="989"/>
    <col min="12570" max="12570" width="11.140625" style="989" customWidth="1"/>
    <col min="12571" max="12800" width="10.5703125" style="989"/>
    <col min="12801" max="12808" width="0" style="989" hidden="1" customWidth="1"/>
    <col min="12809" max="12809" width="3.7109375" style="989" customWidth="1"/>
    <col min="12810" max="12810" width="3.85546875" style="989" customWidth="1"/>
    <col min="12811" max="12811" width="3.7109375" style="989" customWidth="1"/>
    <col min="12812" max="12812" width="12.7109375" style="989" customWidth="1"/>
    <col min="12813" max="12813" width="52.7109375" style="989" customWidth="1"/>
    <col min="12814" max="12817" width="0" style="989" hidden="1" customWidth="1"/>
    <col min="12818" max="12818" width="12.28515625" style="989" customWidth="1"/>
    <col min="12819" max="12819" width="6.42578125" style="989" customWidth="1"/>
    <col min="12820" max="12820" width="12.28515625" style="989" customWidth="1"/>
    <col min="12821" max="12821" width="0" style="989" hidden="1" customWidth="1"/>
    <col min="12822" max="12822" width="3.7109375" style="989" customWidth="1"/>
    <col min="12823" max="12823" width="11.140625" style="989" bestFit="1" customWidth="1"/>
    <col min="12824" max="12825" width="10.5703125" style="989"/>
    <col min="12826" max="12826" width="11.140625" style="989" customWidth="1"/>
    <col min="12827" max="13056" width="10.5703125" style="989"/>
    <col min="13057" max="13064" width="0" style="989" hidden="1" customWidth="1"/>
    <col min="13065" max="13065" width="3.7109375" style="989" customWidth="1"/>
    <col min="13066" max="13066" width="3.85546875" style="989" customWidth="1"/>
    <col min="13067" max="13067" width="3.7109375" style="989" customWidth="1"/>
    <col min="13068" max="13068" width="12.7109375" style="989" customWidth="1"/>
    <col min="13069" max="13069" width="52.7109375" style="989" customWidth="1"/>
    <col min="13070" max="13073" width="0" style="989" hidden="1" customWidth="1"/>
    <col min="13074" max="13074" width="12.28515625" style="989" customWidth="1"/>
    <col min="13075" max="13075" width="6.42578125" style="989" customWidth="1"/>
    <col min="13076" max="13076" width="12.28515625" style="989" customWidth="1"/>
    <col min="13077" max="13077" width="0" style="989" hidden="1" customWidth="1"/>
    <col min="13078" max="13078" width="3.7109375" style="989" customWidth="1"/>
    <col min="13079" max="13079" width="11.140625" style="989" bestFit="1" customWidth="1"/>
    <col min="13080" max="13081" width="10.5703125" style="989"/>
    <col min="13082" max="13082" width="11.140625" style="989" customWidth="1"/>
    <col min="13083" max="13312" width="10.5703125" style="989"/>
    <col min="13313" max="13320" width="0" style="989" hidden="1" customWidth="1"/>
    <col min="13321" max="13321" width="3.7109375" style="989" customWidth="1"/>
    <col min="13322" max="13322" width="3.85546875" style="989" customWidth="1"/>
    <col min="13323" max="13323" width="3.7109375" style="989" customWidth="1"/>
    <col min="13324" max="13324" width="12.7109375" style="989" customWidth="1"/>
    <col min="13325" max="13325" width="52.7109375" style="989" customWidth="1"/>
    <col min="13326" max="13329" width="0" style="989" hidden="1" customWidth="1"/>
    <col min="13330" max="13330" width="12.28515625" style="989" customWidth="1"/>
    <col min="13331" max="13331" width="6.42578125" style="989" customWidth="1"/>
    <col min="13332" max="13332" width="12.28515625" style="989" customWidth="1"/>
    <col min="13333" max="13333" width="0" style="989" hidden="1" customWidth="1"/>
    <col min="13334" max="13334" width="3.7109375" style="989" customWidth="1"/>
    <col min="13335" max="13335" width="11.140625" style="989" bestFit="1" customWidth="1"/>
    <col min="13336" max="13337" width="10.5703125" style="989"/>
    <col min="13338" max="13338" width="11.140625" style="989" customWidth="1"/>
    <col min="13339" max="13568" width="10.5703125" style="989"/>
    <col min="13569" max="13576" width="0" style="989" hidden="1" customWidth="1"/>
    <col min="13577" max="13577" width="3.7109375" style="989" customWidth="1"/>
    <col min="13578" max="13578" width="3.85546875" style="989" customWidth="1"/>
    <col min="13579" max="13579" width="3.7109375" style="989" customWidth="1"/>
    <col min="13580" max="13580" width="12.7109375" style="989" customWidth="1"/>
    <col min="13581" max="13581" width="52.7109375" style="989" customWidth="1"/>
    <col min="13582" max="13585" width="0" style="989" hidden="1" customWidth="1"/>
    <col min="13586" max="13586" width="12.28515625" style="989" customWidth="1"/>
    <col min="13587" max="13587" width="6.42578125" style="989" customWidth="1"/>
    <col min="13588" max="13588" width="12.28515625" style="989" customWidth="1"/>
    <col min="13589" max="13589" width="0" style="989" hidden="1" customWidth="1"/>
    <col min="13590" max="13590" width="3.7109375" style="989" customWidth="1"/>
    <col min="13591" max="13591" width="11.140625" style="989" bestFit="1" customWidth="1"/>
    <col min="13592" max="13593" width="10.5703125" style="989"/>
    <col min="13594" max="13594" width="11.140625" style="989" customWidth="1"/>
    <col min="13595" max="13824" width="10.5703125" style="989"/>
    <col min="13825" max="13832" width="0" style="989" hidden="1" customWidth="1"/>
    <col min="13833" max="13833" width="3.7109375" style="989" customWidth="1"/>
    <col min="13834" max="13834" width="3.85546875" style="989" customWidth="1"/>
    <col min="13835" max="13835" width="3.7109375" style="989" customWidth="1"/>
    <col min="13836" max="13836" width="12.7109375" style="989" customWidth="1"/>
    <col min="13837" max="13837" width="52.7109375" style="989" customWidth="1"/>
    <col min="13838" max="13841" width="0" style="989" hidden="1" customWidth="1"/>
    <col min="13842" max="13842" width="12.28515625" style="989" customWidth="1"/>
    <col min="13843" max="13843" width="6.42578125" style="989" customWidth="1"/>
    <col min="13844" max="13844" width="12.28515625" style="989" customWidth="1"/>
    <col min="13845" max="13845" width="0" style="989" hidden="1" customWidth="1"/>
    <col min="13846" max="13846" width="3.7109375" style="989" customWidth="1"/>
    <col min="13847" max="13847" width="11.140625" style="989" bestFit="1" customWidth="1"/>
    <col min="13848" max="13849" width="10.5703125" style="989"/>
    <col min="13850" max="13850" width="11.140625" style="989" customWidth="1"/>
    <col min="13851" max="14080" width="10.5703125" style="989"/>
    <col min="14081" max="14088" width="0" style="989" hidden="1" customWidth="1"/>
    <col min="14089" max="14089" width="3.7109375" style="989" customWidth="1"/>
    <col min="14090" max="14090" width="3.85546875" style="989" customWidth="1"/>
    <col min="14091" max="14091" width="3.7109375" style="989" customWidth="1"/>
    <col min="14092" max="14092" width="12.7109375" style="989" customWidth="1"/>
    <col min="14093" max="14093" width="52.7109375" style="989" customWidth="1"/>
    <col min="14094" max="14097" width="0" style="989" hidden="1" customWidth="1"/>
    <col min="14098" max="14098" width="12.28515625" style="989" customWidth="1"/>
    <col min="14099" max="14099" width="6.42578125" style="989" customWidth="1"/>
    <col min="14100" max="14100" width="12.28515625" style="989" customWidth="1"/>
    <col min="14101" max="14101" width="0" style="989" hidden="1" customWidth="1"/>
    <col min="14102" max="14102" width="3.7109375" style="989" customWidth="1"/>
    <col min="14103" max="14103" width="11.140625" style="989" bestFit="1" customWidth="1"/>
    <col min="14104" max="14105" width="10.5703125" style="989"/>
    <col min="14106" max="14106" width="11.140625" style="989" customWidth="1"/>
    <col min="14107" max="14336" width="10.5703125" style="989"/>
    <col min="14337" max="14344" width="0" style="989" hidden="1" customWidth="1"/>
    <col min="14345" max="14345" width="3.7109375" style="989" customWidth="1"/>
    <col min="14346" max="14346" width="3.85546875" style="989" customWidth="1"/>
    <col min="14347" max="14347" width="3.7109375" style="989" customWidth="1"/>
    <col min="14348" max="14348" width="12.7109375" style="989" customWidth="1"/>
    <col min="14349" max="14349" width="52.7109375" style="989" customWidth="1"/>
    <col min="14350" max="14353" width="0" style="989" hidden="1" customWidth="1"/>
    <col min="14354" max="14354" width="12.28515625" style="989" customWidth="1"/>
    <col min="14355" max="14355" width="6.42578125" style="989" customWidth="1"/>
    <col min="14356" max="14356" width="12.28515625" style="989" customWidth="1"/>
    <col min="14357" max="14357" width="0" style="989" hidden="1" customWidth="1"/>
    <col min="14358" max="14358" width="3.7109375" style="989" customWidth="1"/>
    <col min="14359" max="14359" width="11.140625" style="989" bestFit="1" customWidth="1"/>
    <col min="14360" max="14361" width="10.5703125" style="989"/>
    <col min="14362" max="14362" width="11.140625" style="989" customWidth="1"/>
    <col min="14363" max="14592" width="10.5703125" style="989"/>
    <col min="14593" max="14600" width="0" style="989" hidden="1" customWidth="1"/>
    <col min="14601" max="14601" width="3.7109375" style="989" customWidth="1"/>
    <col min="14602" max="14602" width="3.85546875" style="989" customWidth="1"/>
    <col min="14603" max="14603" width="3.7109375" style="989" customWidth="1"/>
    <col min="14604" max="14604" width="12.7109375" style="989" customWidth="1"/>
    <col min="14605" max="14605" width="52.7109375" style="989" customWidth="1"/>
    <col min="14606" max="14609" width="0" style="989" hidden="1" customWidth="1"/>
    <col min="14610" max="14610" width="12.28515625" style="989" customWidth="1"/>
    <col min="14611" max="14611" width="6.42578125" style="989" customWidth="1"/>
    <col min="14612" max="14612" width="12.28515625" style="989" customWidth="1"/>
    <col min="14613" max="14613" width="0" style="989" hidden="1" customWidth="1"/>
    <col min="14614" max="14614" width="3.7109375" style="989" customWidth="1"/>
    <col min="14615" max="14615" width="11.140625" style="989" bestFit="1" customWidth="1"/>
    <col min="14616" max="14617" width="10.5703125" style="989"/>
    <col min="14618" max="14618" width="11.140625" style="989" customWidth="1"/>
    <col min="14619" max="14848" width="10.5703125" style="989"/>
    <col min="14849" max="14856" width="0" style="989" hidden="1" customWidth="1"/>
    <col min="14857" max="14857" width="3.7109375" style="989" customWidth="1"/>
    <col min="14858" max="14858" width="3.85546875" style="989" customWidth="1"/>
    <col min="14859" max="14859" width="3.7109375" style="989" customWidth="1"/>
    <col min="14860" max="14860" width="12.7109375" style="989" customWidth="1"/>
    <col min="14861" max="14861" width="52.7109375" style="989" customWidth="1"/>
    <col min="14862" max="14865" width="0" style="989" hidden="1" customWidth="1"/>
    <col min="14866" max="14866" width="12.28515625" style="989" customWidth="1"/>
    <col min="14867" max="14867" width="6.42578125" style="989" customWidth="1"/>
    <col min="14868" max="14868" width="12.28515625" style="989" customWidth="1"/>
    <col min="14869" max="14869" width="0" style="989" hidden="1" customWidth="1"/>
    <col min="14870" max="14870" width="3.7109375" style="989" customWidth="1"/>
    <col min="14871" max="14871" width="11.140625" style="989" bestFit="1" customWidth="1"/>
    <col min="14872" max="14873" width="10.5703125" style="989"/>
    <col min="14874" max="14874" width="11.140625" style="989" customWidth="1"/>
    <col min="14875" max="15104" width="10.5703125" style="989"/>
    <col min="15105" max="15112" width="0" style="989" hidden="1" customWidth="1"/>
    <col min="15113" max="15113" width="3.7109375" style="989" customWidth="1"/>
    <col min="15114" max="15114" width="3.85546875" style="989" customWidth="1"/>
    <col min="15115" max="15115" width="3.7109375" style="989" customWidth="1"/>
    <col min="15116" max="15116" width="12.7109375" style="989" customWidth="1"/>
    <col min="15117" max="15117" width="52.7109375" style="989" customWidth="1"/>
    <col min="15118" max="15121" width="0" style="989" hidden="1" customWidth="1"/>
    <col min="15122" max="15122" width="12.28515625" style="989" customWidth="1"/>
    <col min="15123" max="15123" width="6.42578125" style="989" customWidth="1"/>
    <col min="15124" max="15124" width="12.28515625" style="989" customWidth="1"/>
    <col min="15125" max="15125" width="0" style="989" hidden="1" customWidth="1"/>
    <col min="15126" max="15126" width="3.7109375" style="989" customWidth="1"/>
    <col min="15127" max="15127" width="11.140625" style="989" bestFit="1" customWidth="1"/>
    <col min="15128" max="15129" width="10.5703125" style="989"/>
    <col min="15130" max="15130" width="11.140625" style="989" customWidth="1"/>
    <col min="15131" max="15360" width="10.5703125" style="989"/>
    <col min="15361" max="15368" width="0" style="989" hidden="1" customWidth="1"/>
    <col min="15369" max="15369" width="3.7109375" style="989" customWidth="1"/>
    <col min="15370" max="15370" width="3.85546875" style="989" customWidth="1"/>
    <col min="15371" max="15371" width="3.7109375" style="989" customWidth="1"/>
    <col min="15372" max="15372" width="12.7109375" style="989" customWidth="1"/>
    <col min="15373" max="15373" width="52.7109375" style="989" customWidth="1"/>
    <col min="15374" max="15377" width="0" style="989" hidden="1" customWidth="1"/>
    <col min="15378" max="15378" width="12.28515625" style="989" customWidth="1"/>
    <col min="15379" max="15379" width="6.42578125" style="989" customWidth="1"/>
    <col min="15380" max="15380" width="12.28515625" style="989" customWidth="1"/>
    <col min="15381" max="15381" width="0" style="989" hidden="1" customWidth="1"/>
    <col min="15382" max="15382" width="3.7109375" style="989" customWidth="1"/>
    <col min="15383" max="15383" width="11.140625" style="989" bestFit="1" customWidth="1"/>
    <col min="15384" max="15385" width="10.5703125" style="989"/>
    <col min="15386" max="15386" width="11.140625" style="989" customWidth="1"/>
    <col min="15387" max="15616" width="10.5703125" style="989"/>
    <col min="15617" max="15624" width="0" style="989" hidden="1" customWidth="1"/>
    <col min="15625" max="15625" width="3.7109375" style="989" customWidth="1"/>
    <col min="15626" max="15626" width="3.85546875" style="989" customWidth="1"/>
    <col min="15627" max="15627" width="3.7109375" style="989" customWidth="1"/>
    <col min="15628" max="15628" width="12.7109375" style="989" customWidth="1"/>
    <col min="15629" max="15629" width="52.7109375" style="989" customWidth="1"/>
    <col min="15630" max="15633" width="0" style="989" hidden="1" customWidth="1"/>
    <col min="15634" max="15634" width="12.28515625" style="989" customWidth="1"/>
    <col min="15635" max="15635" width="6.42578125" style="989" customWidth="1"/>
    <col min="15636" max="15636" width="12.28515625" style="989" customWidth="1"/>
    <col min="15637" max="15637" width="0" style="989" hidden="1" customWidth="1"/>
    <col min="15638" max="15638" width="3.7109375" style="989" customWidth="1"/>
    <col min="15639" max="15639" width="11.140625" style="989" bestFit="1" customWidth="1"/>
    <col min="15640" max="15641" width="10.5703125" style="989"/>
    <col min="15642" max="15642" width="11.140625" style="989" customWidth="1"/>
    <col min="15643" max="15872" width="10.5703125" style="989"/>
    <col min="15873" max="15880" width="0" style="989" hidden="1" customWidth="1"/>
    <col min="15881" max="15881" width="3.7109375" style="989" customWidth="1"/>
    <col min="15882" max="15882" width="3.85546875" style="989" customWidth="1"/>
    <col min="15883" max="15883" width="3.7109375" style="989" customWidth="1"/>
    <col min="15884" max="15884" width="12.7109375" style="989" customWidth="1"/>
    <col min="15885" max="15885" width="52.7109375" style="989" customWidth="1"/>
    <col min="15886" max="15889" width="0" style="989" hidden="1" customWidth="1"/>
    <col min="15890" max="15890" width="12.28515625" style="989" customWidth="1"/>
    <col min="15891" max="15891" width="6.42578125" style="989" customWidth="1"/>
    <col min="15892" max="15892" width="12.28515625" style="989" customWidth="1"/>
    <col min="15893" max="15893" width="0" style="989" hidden="1" customWidth="1"/>
    <col min="15894" max="15894" width="3.7109375" style="989" customWidth="1"/>
    <col min="15895" max="15895" width="11.140625" style="989" bestFit="1" customWidth="1"/>
    <col min="15896" max="15897" width="10.5703125" style="989"/>
    <col min="15898" max="15898" width="11.140625" style="989" customWidth="1"/>
    <col min="15899" max="16128" width="10.5703125" style="989"/>
    <col min="16129" max="16136" width="0" style="989" hidden="1" customWidth="1"/>
    <col min="16137" max="16137" width="3.7109375" style="989" customWidth="1"/>
    <col min="16138" max="16138" width="3.85546875" style="989" customWidth="1"/>
    <col min="16139" max="16139" width="3.7109375" style="989" customWidth="1"/>
    <col min="16140" max="16140" width="12.7109375" style="989" customWidth="1"/>
    <col min="16141" max="16141" width="52.7109375" style="989" customWidth="1"/>
    <col min="16142" max="16145" width="0" style="989" hidden="1" customWidth="1"/>
    <col min="16146" max="16146" width="12.28515625" style="989" customWidth="1"/>
    <col min="16147" max="16147" width="6.42578125" style="989" customWidth="1"/>
    <col min="16148" max="16148" width="12.28515625" style="989" customWidth="1"/>
    <col min="16149" max="16149" width="0" style="989" hidden="1" customWidth="1"/>
    <col min="16150" max="16150" width="3.7109375" style="989" customWidth="1"/>
    <col min="16151" max="16151" width="11.140625" style="989" bestFit="1" customWidth="1"/>
    <col min="16152" max="16153" width="10.5703125" style="989"/>
    <col min="16154" max="16154" width="11.140625" style="989" customWidth="1"/>
    <col min="16155" max="16384" width="10.5703125" style="989"/>
  </cols>
  <sheetData>
    <row r="1" spans="1:34" hidden="1">
      <c r="Q1" s="767"/>
      <c r="R1" s="767"/>
    </row>
    <row r="2" spans="1:34" hidden="1">
      <c r="U2" s="767"/>
    </row>
    <row r="3" spans="1:34" hidden="1"/>
    <row r="4" spans="1:34" ht="3" customHeight="1">
      <c r="J4" s="994"/>
      <c r="K4" s="994"/>
      <c r="L4" s="990"/>
      <c r="M4" s="990"/>
      <c r="N4" s="990"/>
      <c r="O4" s="997"/>
      <c r="P4" s="997"/>
      <c r="Q4" s="997"/>
      <c r="R4" s="997"/>
      <c r="S4" s="997"/>
      <c r="T4" s="997"/>
      <c r="U4" s="997"/>
    </row>
    <row r="5" spans="1:34" ht="22.5" customHeight="1">
      <c r="J5" s="994"/>
      <c r="K5" s="994"/>
      <c r="L5" s="1229" t="s">
        <v>632</v>
      </c>
      <c r="M5" s="1229"/>
      <c r="N5" s="1229"/>
      <c r="O5" s="1229"/>
      <c r="P5" s="1229"/>
      <c r="Q5" s="1229"/>
      <c r="R5" s="1229"/>
      <c r="S5" s="1229"/>
      <c r="T5" s="1229"/>
      <c r="U5" s="663"/>
    </row>
    <row r="6" spans="1:34" ht="3" customHeight="1">
      <c r="J6" s="994"/>
      <c r="K6" s="994"/>
      <c r="L6" s="990"/>
      <c r="M6" s="990"/>
      <c r="N6" s="990"/>
      <c r="O6" s="754"/>
      <c r="P6" s="754"/>
      <c r="Q6" s="754"/>
      <c r="R6" s="754"/>
      <c r="S6" s="754"/>
      <c r="T6" s="754"/>
      <c r="U6" s="754"/>
      <c r="V6" s="997"/>
    </row>
    <row r="7" spans="1:34" s="1006" customFormat="1" ht="22.5">
      <c r="A7" s="1012"/>
      <c r="B7" s="1012"/>
      <c r="C7" s="1012"/>
      <c r="D7" s="1012"/>
      <c r="E7" s="1012"/>
      <c r="F7" s="1012"/>
      <c r="G7" s="1012"/>
      <c r="H7" s="1012"/>
      <c r="L7" s="499"/>
      <c r="M7" s="616" t="s">
        <v>503</v>
      </c>
      <c r="N7" s="665"/>
      <c r="O7" s="1206" t="str">
        <f>IF(NameOrPr_ch="",IF(NameOrPr="","",NameOrPr),NameOrPr_ch)</f>
        <v>Региональная служба по тарифам Ростовской области</v>
      </c>
      <c r="P7" s="1206"/>
      <c r="Q7" s="1206"/>
      <c r="R7" s="1206"/>
      <c r="S7" s="1206"/>
      <c r="T7" s="1206"/>
      <c r="U7" s="766"/>
      <c r="V7" s="766"/>
      <c r="W7" s="519"/>
      <c r="X7" s="1012"/>
      <c r="Y7" s="1012"/>
      <c r="Z7" s="1012"/>
      <c r="AA7" s="1012"/>
      <c r="AB7" s="1012"/>
      <c r="AC7" s="1012"/>
      <c r="AD7" s="1012"/>
      <c r="AE7" s="1012"/>
      <c r="AF7" s="1012"/>
      <c r="AG7" s="1012"/>
      <c r="AH7" s="1012"/>
    </row>
    <row r="8" spans="1:34" s="1006" customFormat="1" ht="18.75">
      <c r="A8" s="1012"/>
      <c r="B8" s="1012"/>
      <c r="C8" s="1012"/>
      <c r="D8" s="1012"/>
      <c r="E8" s="1012"/>
      <c r="F8" s="1012"/>
      <c r="G8" s="1012"/>
      <c r="H8" s="1012"/>
      <c r="L8" s="499"/>
      <c r="M8" s="616" t="s">
        <v>597</v>
      </c>
      <c r="N8" s="665"/>
      <c r="O8" s="1206" t="str">
        <f>IF(datePr_ch="",IF(datePr="","",datePr),datePr_ch)</f>
        <v>18.12.2018</v>
      </c>
      <c r="P8" s="1206"/>
      <c r="Q8" s="1206"/>
      <c r="R8" s="1206"/>
      <c r="S8" s="1206"/>
      <c r="T8" s="1206"/>
      <c r="U8" s="766"/>
      <c r="V8" s="766"/>
      <c r="W8" s="519"/>
      <c r="X8" s="1012"/>
      <c r="Y8" s="1012"/>
      <c r="Z8" s="1012"/>
      <c r="AA8" s="1012"/>
      <c r="AB8" s="1012"/>
      <c r="AC8" s="1012"/>
      <c r="AD8" s="1012"/>
      <c r="AE8" s="1012"/>
      <c r="AF8" s="1012"/>
      <c r="AG8" s="1012"/>
      <c r="AH8" s="1012"/>
    </row>
    <row r="9" spans="1:34" s="1006" customFormat="1" ht="18.75">
      <c r="A9" s="1012"/>
      <c r="B9" s="1012"/>
      <c r="C9" s="1012"/>
      <c r="D9" s="1012"/>
      <c r="E9" s="1012"/>
      <c r="F9" s="1012"/>
      <c r="G9" s="1012"/>
      <c r="H9" s="1012"/>
      <c r="L9" s="760"/>
      <c r="M9" s="616" t="s">
        <v>596</v>
      </c>
      <c r="N9" s="665"/>
      <c r="O9" s="1206" t="str">
        <f>IF(numberPr_ch="",IF(numberPr="","",numberPr),numberPr_ch)</f>
        <v>84/1</v>
      </c>
      <c r="P9" s="1206"/>
      <c r="Q9" s="1206"/>
      <c r="R9" s="1206"/>
      <c r="S9" s="1206"/>
      <c r="T9" s="1206"/>
      <c r="U9" s="766"/>
      <c r="V9" s="766"/>
      <c r="W9" s="519"/>
      <c r="X9" s="1012"/>
      <c r="Y9" s="1012"/>
      <c r="Z9" s="1012"/>
      <c r="AA9" s="1012"/>
      <c r="AB9" s="1012"/>
      <c r="AC9" s="1012"/>
      <c r="AD9" s="1012"/>
      <c r="AE9" s="1012"/>
      <c r="AF9" s="1012"/>
      <c r="AG9" s="1012"/>
      <c r="AH9" s="1012"/>
    </row>
    <row r="10" spans="1:34" s="1006" customFormat="1" ht="18.75">
      <c r="A10" s="1012"/>
      <c r="B10" s="1012"/>
      <c r="C10" s="1012"/>
      <c r="D10" s="1012"/>
      <c r="E10" s="1012"/>
      <c r="F10" s="1012"/>
      <c r="G10" s="1012"/>
      <c r="H10" s="1012"/>
      <c r="L10" s="760"/>
      <c r="M10" s="616" t="s">
        <v>502</v>
      </c>
      <c r="N10" s="665"/>
      <c r="O10" s="1206" t="str">
        <f>IF(IstPub_ch="",IF(IstPub="","",IstPub),IstPub_ch)</f>
        <v>www.rst.donland.ru</v>
      </c>
      <c r="P10" s="1206"/>
      <c r="Q10" s="1206"/>
      <c r="R10" s="1206"/>
      <c r="S10" s="1206"/>
      <c r="T10" s="1206"/>
      <c r="U10" s="766"/>
      <c r="V10" s="766"/>
      <c r="W10" s="519"/>
      <c r="X10" s="1012"/>
      <c r="Y10" s="1012"/>
      <c r="Z10" s="1012"/>
      <c r="AA10" s="1012"/>
      <c r="AB10" s="1012"/>
      <c r="AC10" s="1012"/>
      <c r="AD10" s="1012"/>
      <c r="AE10" s="1012"/>
      <c r="AF10" s="1012"/>
      <c r="AG10" s="1012"/>
      <c r="AH10" s="1012"/>
    </row>
    <row r="11" spans="1:34" s="1006" customFormat="1" ht="11.25" hidden="1">
      <c r="A11" s="1012"/>
      <c r="B11" s="1012"/>
      <c r="C11" s="1012"/>
      <c r="D11" s="1012"/>
      <c r="E11" s="1012"/>
      <c r="F11" s="1012"/>
      <c r="G11" s="1012"/>
      <c r="H11" s="1012"/>
      <c r="L11" s="1230"/>
      <c r="M11" s="1230"/>
      <c r="N11" s="1023"/>
      <c r="O11" s="766"/>
      <c r="P11" s="766"/>
      <c r="Q11" s="766"/>
      <c r="R11" s="766"/>
      <c r="S11" s="766"/>
      <c r="T11" s="766"/>
      <c r="U11" s="1010" t="s">
        <v>373</v>
      </c>
      <c r="X11" s="1012"/>
      <c r="Y11" s="1012"/>
      <c r="Z11" s="1012"/>
      <c r="AA11" s="1012"/>
      <c r="AB11" s="1012"/>
      <c r="AC11" s="1012"/>
      <c r="AD11" s="1012"/>
      <c r="AE11" s="1012"/>
      <c r="AF11" s="1012"/>
      <c r="AG11" s="1012"/>
      <c r="AH11" s="1012"/>
    </row>
    <row r="12" spans="1:34">
      <c r="J12" s="994"/>
      <c r="K12" s="994"/>
      <c r="L12" s="990"/>
      <c r="M12" s="990"/>
      <c r="N12" s="502"/>
      <c r="O12" s="1207"/>
      <c r="P12" s="1207"/>
      <c r="Q12" s="1207"/>
      <c r="R12" s="1207"/>
      <c r="S12" s="1207"/>
      <c r="T12" s="1207"/>
      <c r="U12" s="1207"/>
    </row>
    <row r="13" spans="1:34">
      <c r="J13" s="994"/>
      <c r="K13" s="994"/>
      <c r="L13" s="1149" t="s">
        <v>454</v>
      </c>
      <c r="M13" s="1149"/>
      <c r="N13" s="1149"/>
      <c r="O13" s="1149"/>
      <c r="P13" s="1149"/>
      <c r="Q13" s="1149"/>
      <c r="R13" s="1149"/>
      <c r="S13" s="1149"/>
      <c r="T13" s="1149"/>
      <c r="U13" s="1149"/>
      <c r="V13" s="1149"/>
      <c r="W13" s="1149" t="s">
        <v>455</v>
      </c>
    </row>
    <row r="14" spans="1:34" ht="14.25" customHeight="1">
      <c r="J14" s="994"/>
      <c r="K14" s="994"/>
      <c r="L14" s="1213" t="s">
        <v>92</v>
      </c>
      <c r="M14" s="1213" t="s">
        <v>640</v>
      </c>
      <c r="N14" s="660"/>
      <c r="O14" s="1214" t="s">
        <v>642</v>
      </c>
      <c r="P14" s="1215"/>
      <c r="Q14" s="1215"/>
      <c r="R14" s="1215"/>
      <c r="S14" s="1215"/>
      <c r="T14" s="1216"/>
      <c r="U14" s="1224" t="s">
        <v>341</v>
      </c>
      <c r="V14" s="1210" t="s">
        <v>275</v>
      </c>
      <c r="W14" s="1149"/>
    </row>
    <row r="15" spans="1:34" ht="14.25" customHeight="1">
      <c r="J15" s="994"/>
      <c r="K15" s="994"/>
      <c r="L15" s="1213"/>
      <c r="M15" s="1213"/>
      <c r="N15" s="661"/>
      <c r="O15" s="1219" t="s">
        <v>606</v>
      </c>
      <c r="P15" s="1217" t="s">
        <v>271</v>
      </c>
      <c r="Q15" s="1218"/>
      <c r="R15" s="1221" t="s">
        <v>655</v>
      </c>
      <c r="S15" s="1222"/>
      <c r="T15" s="1223"/>
      <c r="U15" s="1225"/>
      <c r="V15" s="1211"/>
      <c r="W15" s="1149"/>
    </row>
    <row r="16" spans="1:34" ht="33.75" customHeight="1">
      <c r="J16" s="994"/>
      <c r="K16" s="994"/>
      <c r="L16" s="1213"/>
      <c r="M16" s="1213"/>
      <c r="N16" s="662"/>
      <c r="O16" s="1220"/>
      <c r="P16" s="755" t="s">
        <v>607</v>
      </c>
      <c r="Q16" s="755" t="s">
        <v>6</v>
      </c>
      <c r="R16" s="1027" t="s">
        <v>274</v>
      </c>
      <c r="S16" s="1208" t="s">
        <v>273</v>
      </c>
      <c r="T16" s="1209"/>
      <c r="U16" s="1226"/>
      <c r="V16" s="1212"/>
      <c r="W16" s="1149"/>
    </row>
    <row r="17" spans="1:36">
      <c r="J17" s="994"/>
      <c r="K17" s="569">
        <v>1</v>
      </c>
      <c r="L17" s="646" t="s">
        <v>93</v>
      </c>
      <c r="M17" s="646" t="s">
        <v>49</v>
      </c>
      <c r="N17" s="648" t="str">
        <f ca="1">OFFSET(N17,0,-1)</f>
        <v>2</v>
      </c>
      <c r="O17" s="1024">
        <f ca="1">OFFSET(O17,0,-1)+1</f>
        <v>3</v>
      </c>
      <c r="P17" s="1024">
        <f ca="1">OFFSET(P17,0,-1)+1</f>
        <v>4</v>
      </c>
      <c r="Q17" s="1024">
        <f ca="1">OFFSET(Q17,0,-1)+1</f>
        <v>5</v>
      </c>
      <c r="R17" s="1024">
        <f ca="1">OFFSET(R17,0,-1)+1</f>
        <v>6</v>
      </c>
      <c r="S17" s="1231">
        <f ca="1">OFFSET(S17,0,-1)+1</f>
        <v>7</v>
      </c>
      <c r="T17" s="1231"/>
      <c r="U17" s="1024">
        <f ca="1">OFFSET(U17,0,-2)+1</f>
        <v>8</v>
      </c>
      <c r="V17" s="648">
        <f ca="1">OFFSET(V17,0,-1)</f>
        <v>8</v>
      </c>
      <c r="W17" s="1024">
        <f ca="1">OFFSET(W17,0,-1)+1</f>
        <v>9</v>
      </c>
    </row>
    <row r="18" spans="1:36" ht="22.5">
      <c r="A18" s="1232">
        <v>1</v>
      </c>
      <c r="B18" s="1014"/>
      <c r="C18" s="1014"/>
      <c r="D18" s="1014"/>
      <c r="E18" s="980"/>
      <c r="F18" s="1025"/>
      <c r="G18" s="1025"/>
      <c r="H18" s="1025"/>
      <c r="I18" s="982"/>
      <c r="J18" s="978"/>
      <c r="K18" s="962"/>
      <c r="L18" s="1029">
        <f>mergeValue(A18)</f>
        <v>1</v>
      </c>
      <c r="M18" s="640" t="s">
        <v>20</v>
      </c>
      <c r="N18" s="645"/>
      <c r="O18" s="1233"/>
      <c r="P18" s="1233"/>
      <c r="Q18" s="1233"/>
      <c r="R18" s="1233"/>
      <c r="S18" s="1233"/>
      <c r="T18" s="1233"/>
      <c r="U18" s="1233"/>
      <c r="V18" s="1233"/>
      <c r="W18" s="629" t="s">
        <v>477</v>
      </c>
      <c r="Y18" s="828"/>
      <c r="Z18" s="828" t="str">
        <f t="shared" ref="Z18:Z31" si="0">IF(M18="","",M18 )</f>
        <v>Наименование тарифа</v>
      </c>
      <c r="AA18" s="828"/>
      <c r="AB18" s="828"/>
      <c r="AC18" s="828"/>
      <c r="AI18" s="1007"/>
      <c r="AJ18" s="1007"/>
    </row>
    <row r="19" spans="1:36" ht="22.5">
      <c r="A19" s="1232"/>
      <c r="B19" s="1232">
        <v>1</v>
      </c>
      <c r="C19" s="1014"/>
      <c r="D19" s="1014"/>
      <c r="E19" s="1025"/>
      <c r="F19" s="1025"/>
      <c r="G19" s="1025"/>
      <c r="H19" s="1025"/>
      <c r="I19" s="1020"/>
      <c r="J19" s="953"/>
      <c r="K19" s="956"/>
      <c r="L19" s="1029" t="str">
        <f>mergeValue(A19) &amp;"."&amp; mergeValue(B19)</f>
        <v>1.1</v>
      </c>
      <c r="M19" s="691" t="s">
        <v>16</v>
      </c>
      <c r="N19" s="645"/>
      <c r="O19" s="1233"/>
      <c r="P19" s="1233"/>
      <c r="Q19" s="1233"/>
      <c r="R19" s="1233"/>
      <c r="S19" s="1233"/>
      <c r="T19" s="1233"/>
      <c r="U19" s="1233"/>
      <c r="V19" s="1233"/>
      <c r="W19" s="629" t="s">
        <v>478</v>
      </c>
      <c r="Y19" s="828"/>
      <c r="Z19" s="828" t="str">
        <f t="shared" si="0"/>
        <v>Территория действия тарифа</v>
      </c>
      <c r="AA19" s="828"/>
      <c r="AB19" s="828"/>
      <c r="AC19" s="828"/>
      <c r="AI19" s="1007"/>
      <c r="AJ19" s="1007"/>
    </row>
    <row r="20" spans="1:36" ht="22.5">
      <c r="A20" s="1232"/>
      <c r="B20" s="1232"/>
      <c r="C20" s="1232">
        <v>1</v>
      </c>
      <c r="D20" s="1014"/>
      <c r="E20" s="1025"/>
      <c r="F20" s="1025"/>
      <c r="G20" s="1025"/>
      <c r="H20" s="1025"/>
      <c r="I20" s="961"/>
      <c r="J20" s="953"/>
      <c r="K20" s="956"/>
      <c r="L20" s="1029" t="str">
        <f>mergeValue(A20) &amp;"."&amp; mergeValue(B20)&amp;"."&amp; mergeValue(C20)</f>
        <v>1.1.1</v>
      </c>
      <c r="M20" s="692" t="s">
        <v>7</v>
      </c>
      <c r="N20" s="645"/>
      <c r="O20" s="1233"/>
      <c r="P20" s="1233"/>
      <c r="Q20" s="1233"/>
      <c r="R20" s="1233"/>
      <c r="S20" s="1233"/>
      <c r="T20" s="1233"/>
      <c r="U20" s="1233"/>
      <c r="V20" s="1233"/>
      <c r="W20" s="629" t="s">
        <v>634</v>
      </c>
      <c r="Y20" s="828"/>
      <c r="Z20" s="828" t="str">
        <f t="shared" si="0"/>
        <v xml:space="preserve">Наименование системы теплоснабжения </v>
      </c>
      <c r="AA20" s="828"/>
      <c r="AB20" s="828"/>
      <c r="AC20" s="828"/>
      <c r="AI20" s="1007"/>
      <c r="AJ20" s="1007"/>
    </row>
    <row r="21" spans="1:36" ht="22.5">
      <c r="A21" s="1232"/>
      <c r="B21" s="1232"/>
      <c r="C21" s="1232"/>
      <c r="D21" s="1232">
        <v>1</v>
      </c>
      <c r="E21" s="1025"/>
      <c r="F21" s="1025"/>
      <c r="G21" s="1025"/>
      <c r="H21" s="1025"/>
      <c r="I21" s="961"/>
      <c r="J21" s="953"/>
      <c r="K21" s="956"/>
      <c r="L21" s="1029" t="str">
        <f>mergeValue(A21) &amp;"."&amp; mergeValue(B21)&amp;"."&amp; mergeValue(C21)&amp;"."&amp; mergeValue(D21)</f>
        <v>1.1.1.1</v>
      </c>
      <c r="M21" s="693" t="s">
        <v>22</v>
      </c>
      <c r="N21" s="645"/>
      <c r="O21" s="1233"/>
      <c r="P21" s="1233"/>
      <c r="Q21" s="1233"/>
      <c r="R21" s="1233"/>
      <c r="S21" s="1233"/>
      <c r="T21" s="1233"/>
      <c r="U21" s="1233"/>
      <c r="V21" s="1233"/>
      <c r="W21" s="629" t="s">
        <v>635</v>
      </c>
      <c r="Y21" s="828"/>
      <c r="Z21" s="828" t="str">
        <f t="shared" si="0"/>
        <v xml:space="preserve">Источник тепловой энергии  </v>
      </c>
      <c r="AA21" s="828"/>
      <c r="AB21" s="828"/>
      <c r="AC21" s="828"/>
      <c r="AI21" s="1007"/>
      <c r="AJ21" s="1007"/>
    </row>
    <row r="22" spans="1:36" ht="101.25">
      <c r="A22" s="1232"/>
      <c r="B22" s="1232"/>
      <c r="C22" s="1232"/>
      <c r="D22" s="1232"/>
      <c r="E22" s="1232">
        <v>1</v>
      </c>
      <c r="F22" s="1025"/>
      <c r="G22" s="1025"/>
      <c r="H22" s="1014">
        <v>1</v>
      </c>
      <c r="I22" s="1232">
        <v>1</v>
      </c>
      <c r="J22" s="1025"/>
      <c r="K22" s="964"/>
      <c r="L22" s="1029" t="str">
        <f>mergeValue(A22) &amp;"."&amp; mergeValue(B22)&amp;"."&amp; mergeValue(C22)&amp;"."&amp; mergeValue(D22)&amp;"."&amp; mergeValue(E22)</f>
        <v>1.1.1.1.1</v>
      </c>
      <c r="M22" s="554" t="s">
        <v>9</v>
      </c>
      <c r="N22" s="645"/>
      <c r="O22" s="1234"/>
      <c r="P22" s="1234"/>
      <c r="Q22" s="1234"/>
      <c r="R22" s="1234"/>
      <c r="S22" s="1234"/>
      <c r="T22" s="1234"/>
      <c r="U22" s="1234"/>
      <c r="V22" s="1234"/>
      <c r="W22" s="629" t="s">
        <v>639</v>
      </c>
      <c r="Y22" s="828"/>
      <c r="Z22" s="828" t="str">
        <f t="shared" si="0"/>
        <v>Схема подключения теплопотребляющей установки к коллектору источника тепловой энергии</v>
      </c>
      <c r="AA22" s="828"/>
      <c r="AB22" s="828"/>
      <c r="AC22" s="828"/>
      <c r="AI22" s="1007"/>
      <c r="AJ22" s="1007"/>
    </row>
    <row r="23" spans="1:36" ht="90">
      <c r="A23" s="1232"/>
      <c r="B23" s="1232"/>
      <c r="C23" s="1232"/>
      <c r="D23" s="1232"/>
      <c r="E23" s="1232"/>
      <c r="F23" s="1232">
        <v>1</v>
      </c>
      <c r="G23" s="1014"/>
      <c r="H23" s="1014"/>
      <c r="I23" s="1232"/>
      <c r="J23" s="1232">
        <v>1</v>
      </c>
      <c r="K23" s="965"/>
      <c r="L23" s="1029" t="str">
        <f>mergeValue(A23) &amp;"."&amp; mergeValue(B23)&amp;"."&amp; mergeValue(C23)&amp;"."&amp; mergeValue(D23)&amp;"."&amp; mergeValue(E23)&amp;"."&amp; mergeValue(F23)</f>
        <v>1.1.1.1.1.1</v>
      </c>
      <c r="M23" s="555" t="s">
        <v>10</v>
      </c>
      <c r="N23" s="645"/>
      <c r="O23" s="1235"/>
      <c r="P23" s="1236"/>
      <c r="Q23" s="1236"/>
      <c r="R23" s="1236"/>
      <c r="S23" s="1236"/>
      <c r="T23" s="1236"/>
      <c r="U23" s="1236"/>
      <c r="V23" s="1237"/>
      <c r="W23" s="629" t="s">
        <v>637</v>
      </c>
      <c r="Y23" s="828"/>
      <c r="Z23" s="828" t="str">
        <f t="shared" si="0"/>
        <v>Группа потребителей</v>
      </c>
      <c r="AA23" s="828"/>
      <c r="AB23" s="828"/>
      <c r="AC23" s="828"/>
      <c r="AI23" s="1007"/>
      <c r="AJ23" s="1007"/>
    </row>
    <row r="24" spans="1:36" ht="189" customHeight="1">
      <c r="A24" s="1232"/>
      <c r="B24" s="1232"/>
      <c r="C24" s="1232"/>
      <c r="D24" s="1232"/>
      <c r="E24" s="1232"/>
      <c r="F24" s="1232"/>
      <c r="G24" s="1014">
        <v>1</v>
      </c>
      <c r="H24" s="1014"/>
      <c r="I24" s="1232"/>
      <c r="J24" s="1232"/>
      <c r="K24" s="965">
        <v>1</v>
      </c>
      <c r="L24" s="1029" t="str">
        <f>mergeValue(A24) &amp;"."&amp; mergeValue(B24)&amp;"."&amp; mergeValue(C24)&amp;"."&amp; mergeValue(D24)&amp;"."&amp; mergeValue(E24)&amp;"."&amp; mergeValue(F24)&amp;"."&amp; mergeValue(G24)</f>
        <v>1.1.1.1.1.1.1</v>
      </c>
      <c r="M24" s="1068"/>
      <c r="N24" s="645"/>
      <c r="O24" s="762"/>
      <c r="P24" s="762"/>
      <c r="Q24" s="1092"/>
      <c r="R24" s="1227"/>
      <c r="S24" s="1228" t="s">
        <v>84</v>
      </c>
      <c r="T24" s="1227"/>
      <c r="U24" s="1228" t="s">
        <v>85</v>
      </c>
      <c r="V24" s="762"/>
      <c r="W24" s="1203" t="s">
        <v>656</v>
      </c>
      <c r="X24" s="1007" t="str">
        <f>strCheckDate(O25:V25)</f>
        <v/>
      </c>
      <c r="Y24" s="828"/>
      <c r="Z24" s="828" t="str">
        <f t="shared" si="0"/>
        <v/>
      </c>
      <c r="AA24" s="828"/>
      <c r="AB24" s="828"/>
      <c r="AC24" s="828"/>
      <c r="AI24" s="1007"/>
      <c r="AJ24" s="1007"/>
    </row>
    <row r="25" spans="1:36" ht="11.25" hidden="1">
      <c r="A25" s="1232"/>
      <c r="B25" s="1232"/>
      <c r="C25" s="1232"/>
      <c r="D25" s="1232"/>
      <c r="E25" s="1232"/>
      <c r="F25" s="1232"/>
      <c r="G25" s="1014"/>
      <c r="H25" s="1014"/>
      <c r="I25" s="1232"/>
      <c r="J25" s="1232"/>
      <c r="K25" s="965"/>
      <c r="L25" s="799"/>
      <c r="M25" s="645"/>
      <c r="N25" s="645"/>
      <c r="O25" s="762"/>
      <c r="P25" s="762"/>
      <c r="Q25" s="768" t="str">
        <f>R24 &amp; "-" &amp; T24</f>
        <v>-</v>
      </c>
      <c r="R25" s="1227"/>
      <c r="S25" s="1228"/>
      <c r="T25" s="1227"/>
      <c r="U25" s="1228"/>
      <c r="V25" s="762"/>
      <c r="W25" s="1204"/>
      <c r="Y25" s="828"/>
      <c r="Z25" s="828" t="str">
        <f t="shared" si="0"/>
        <v/>
      </c>
      <c r="AA25" s="828"/>
      <c r="AB25" s="828"/>
      <c r="AC25" s="828"/>
      <c r="AI25" s="1007"/>
      <c r="AJ25" s="1007"/>
    </row>
    <row r="26" spans="1:36" ht="15" customHeight="1">
      <c r="A26" s="1232"/>
      <c r="B26" s="1232"/>
      <c r="C26" s="1232"/>
      <c r="D26" s="1232"/>
      <c r="E26" s="1232"/>
      <c r="F26" s="1232"/>
      <c r="G26" s="1025"/>
      <c r="H26" s="1014"/>
      <c r="I26" s="1232"/>
      <c r="J26" s="1232"/>
      <c r="K26" s="964"/>
      <c r="L26" s="687"/>
      <c r="M26" s="557" t="s">
        <v>25</v>
      </c>
      <c r="N26" s="1005"/>
      <c r="O26" s="1005"/>
      <c r="P26" s="1005"/>
      <c r="Q26" s="1005"/>
      <c r="R26" s="1005"/>
      <c r="S26" s="1005"/>
      <c r="T26" s="1005"/>
      <c r="U26" s="1005"/>
      <c r="V26" s="761"/>
      <c r="W26" s="1205"/>
      <c r="Y26" s="828"/>
      <c r="Z26" s="828" t="str">
        <f t="shared" si="0"/>
        <v>Добавить вид теплоносителя (параметры теплоносителя)</v>
      </c>
      <c r="AA26" s="828"/>
      <c r="AB26" s="828"/>
      <c r="AC26" s="828"/>
      <c r="AI26" s="1007"/>
      <c r="AJ26" s="1007"/>
    </row>
    <row r="27" spans="1:36" ht="15" customHeight="1">
      <c r="A27" s="1232"/>
      <c r="B27" s="1232"/>
      <c r="C27" s="1232"/>
      <c r="D27" s="1232"/>
      <c r="E27" s="1232"/>
      <c r="F27" s="1025"/>
      <c r="G27" s="1025"/>
      <c r="H27" s="1014"/>
      <c r="I27" s="1232"/>
      <c r="J27" s="1025"/>
      <c r="K27" s="964"/>
      <c r="L27" s="687"/>
      <c r="M27" s="556" t="s">
        <v>11</v>
      </c>
      <c r="N27" s="1005"/>
      <c r="O27" s="1005"/>
      <c r="P27" s="1005"/>
      <c r="Q27" s="1005"/>
      <c r="R27" s="1005"/>
      <c r="S27" s="1005"/>
      <c r="T27" s="1005"/>
      <c r="U27" s="1004"/>
      <c r="V27" s="1005"/>
      <c r="W27" s="664"/>
      <c r="Y27" s="828"/>
      <c r="Z27" s="828" t="str">
        <f t="shared" si="0"/>
        <v>Добавить группу потребителей</v>
      </c>
      <c r="AA27" s="828"/>
      <c r="AB27" s="828"/>
      <c r="AC27" s="828"/>
      <c r="AI27" s="1007"/>
      <c r="AJ27" s="1007"/>
    </row>
    <row r="28" spans="1:36" ht="15" customHeight="1">
      <c r="A28" s="1232"/>
      <c r="B28" s="1232"/>
      <c r="C28" s="1232"/>
      <c r="D28" s="1232"/>
      <c r="E28" s="963"/>
      <c r="F28" s="1025"/>
      <c r="G28" s="1025"/>
      <c r="H28" s="1025"/>
      <c r="I28" s="978"/>
      <c r="J28" s="993"/>
      <c r="K28" s="962"/>
      <c r="L28" s="687"/>
      <c r="M28" s="1000" t="s">
        <v>12</v>
      </c>
      <c r="N28" s="1005"/>
      <c r="O28" s="1005"/>
      <c r="P28" s="1005"/>
      <c r="Q28" s="1005"/>
      <c r="R28" s="1005"/>
      <c r="S28" s="1005"/>
      <c r="T28" s="1005"/>
      <c r="U28" s="1004"/>
      <c r="V28" s="1005"/>
      <c r="W28" s="664"/>
      <c r="Y28" s="828"/>
      <c r="Z28" s="828" t="str">
        <f t="shared" si="0"/>
        <v>Добавить схему подключения</v>
      </c>
      <c r="AA28" s="828"/>
      <c r="AB28" s="828"/>
      <c r="AC28" s="828"/>
      <c r="AI28" s="1007"/>
      <c r="AJ28" s="1007"/>
    </row>
    <row r="29" spans="1:36" ht="15" customHeight="1">
      <c r="A29" s="1232"/>
      <c r="B29" s="1232"/>
      <c r="C29" s="1232"/>
      <c r="D29" s="963"/>
      <c r="E29" s="963"/>
      <c r="F29" s="1025"/>
      <c r="G29" s="1025"/>
      <c r="H29" s="1025"/>
      <c r="I29" s="978"/>
      <c r="J29" s="993"/>
      <c r="K29" s="962"/>
      <c r="L29" s="687"/>
      <c r="M29" s="999" t="s">
        <v>17</v>
      </c>
      <c r="N29" s="1005"/>
      <c r="O29" s="1005"/>
      <c r="P29" s="1005"/>
      <c r="Q29" s="1005"/>
      <c r="R29" s="1005"/>
      <c r="S29" s="1005"/>
      <c r="T29" s="1005"/>
      <c r="U29" s="1004"/>
      <c r="V29" s="1005"/>
      <c r="W29" s="664"/>
      <c r="Y29" s="828"/>
      <c r="Z29" s="828" t="str">
        <f t="shared" si="0"/>
        <v>Добавить источник тепловой энергии</v>
      </c>
      <c r="AA29" s="828"/>
      <c r="AB29" s="828"/>
      <c r="AC29" s="828"/>
      <c r="AI29" s="1007"/>
      <c r="AJ29" s="1007"/>
    </row>
    <row r="30" spans="1:36" ht="15" customHeight="1">
      <c r="A30" s="1232"/>
      <c r="B30" s="1232"/>
      <c r="C30" s="963"/>
      <c r="D30" s="963"/>
      <c r="E30" s="963"/>
      <c r="F30" s="963"/>
      <c r="G30" s="968"/>
      <c r="H30" s="978"/>
      <c r="I30" s="966"/>
      <c r="J30" s="993"/>
      <c r="K30" s="967"/>
      <c r="L30" s="687"/>
      <c r="M30" s="998" t="s">
        <v>18</v>
      </c>
      <c r="N30" s="1005"/>
      <c r="O30" s="1005"/>
      <c r="P30" s="1005"/>
      <c r="Q30" s="1005"/>
      <c r="R30" s="1005"/>
      <c r="S30" s="1005"/>
      <c r="T30" s="1005"/>
      <c r="U30" s="1004"/>
      <c r="V30" s="1005"/>
      <c r="W30" s="664"/>
      <c r="Y30" s="828"/>
      <c r="Z30" s="828" t="str">
        <f t="shared" si="0"/>
        <v>Добавить наименование системы теплоснабжения</v>
      </c>
      <c r="AA30" s="828"/>
      <c r="AB30" s="828"/>
      <c r="AC30" s="828"/>
      <c r="AI30" s="1007"/>
      <c r="AJ30" s="1007"/>
    </row>
    <row r="31" spans="1:36" ht="15" customHeight="1">
      <c r="A31" s="1232"/>
      <c r="B31" s="963"/>
      <c r="C31" s="963"/>
      <c r="D31" s="963"/>
      <c r="E31" s="963"/>
      <c r="F31" s="963"/>
      <c r="G31" s="968"/>
      <c r="H31" s="978"/>
      <c r="I31" s="978"/>
      <c r="J31" s="993"/>
      <c r="K31" s="962"/>
      <c r="L31" s="687"/>
      <c r="M31" s="732" t="s">
        <v>19</v>
      </c>
      <c r="N31" s="1005"/>
      <c r="O31" s="1005"/>
      <c r="P31" s="1005"/>
      <c r="Q31" s="1005"/>
      <c r="R31" s="1005"/>
      <c r="S31" s="1005"/>
      <c r="T31" s="1005"/>
      <c r="U31" s="1004"/>
      <c r="V31" s="1005"/>
      <c r="W31" s="664"/>
      <c r="Y31" s="828"/>
      <c r="Z31" s="828" t="str">
        <f t="shared" si="0"/>
        <v>Добавить территорию действия тарифа</v>
      </c>
      <c r="AA31" s="828"/>
      <c r="AB31" s="828"/>
      <c r="AC31" s="828"/>
      <c r="AI31" s="1007"/>
      <c r="AJ31" s="1007"/>
    </row>
    <row r="32" spans="1:36" s="988" customFormat="1" ht="15" customHeight="1">
      <c r="L32" s="492"/>
      <c r="M32" s="735" t="s">
        <v>309</v>
      </c>
      <c r="N32" s="1005"/>
      <c r="O32" s="1005"/>
      <c r="P32" s="1005"/>
      <c r="Q32" s="1005"/>
      <c r="R32" s="1005"/>
      <c r="S32" s="1005"/>
      <c r="T32" s="1005"/>
      <c r="U32" s="1004"/>
      <c r="V32" s="1005"/>
      <c r="W32" s="664"/>
      <c r="X32" s="1009"/>
      <c r="Y32" s="1009"/>
      <c r="Z32" s="1009"/>
      <c r="AA32" s="1009"/>
      <c r="AB32" s="1009"/>
      <c r="AC32" s="1009"/>
      <c r="AD32" s="1009"/>
      <c r="AE32" s="1009"/>
      <c r="AF32" s="1009"/>
      <c r="AG32" s="1009"/>
      <c r="AH32" s="1009"/>
    </row>
    <row r="33" spans="1:34" ht="11.25">
      <c r="A33" s="989"/>
      <c r="B33" s="989"/>
      <c r="C33" s="989"/>
      <c r="D33" s="989"/>
      <c r="E33" s="989"/>
      <c r="F33" s="989"/>
      <c r="G33" s="989"/>
      <c r="H33" s="989"/>
      <c r="I33" s="989"/>
      <c r="J33" s="989"/>
      <c r="K33" s="989"/>
      <c r="X33" s="989"/>
      <c r="Y33" s="989"/>
      <c r="Z33" s="989"/>
      <c r="AA33" s="989"/>
      <c r="AB33" s="989"/>
      <c r="AC33" s="989"/>
      <c r="AD33" s="989"/>
      <c r="AE33" s="989"/>
      <c r="AF33" s="989"/>
      <c r="AG33" s="989"/>
      <c r="AH33" s="989"/>
    </row>
    <row r="34" spans="1:34" ht="90" customHeight="1">
      <c r="L34" s="1">
        <v>1</v>
      </c>
      <c r="M34" s="1196" t="s">
        <v>633</v>
      </c>
      <c r="N34" s="1196"/>
      <c r="O34" s="1196"/>
      <c r="P34" s="1196"/>
      <c r="Q34" s="1196"/>
      <c r="R34" s="1196"/>
      <c r="S34" s="1196"/>
      <c r="T34" s="1196"/>
      <c r="U34" s="1196"/>
      <c r="V34" s="1196"/>
      <c r="W34" s="1196"/>
    </row>
  </sheetData>
  <sheetProtection password="FA9C" sheet="1" objects="1" scenarios="1" formatColumns="0" formatRows="0"/>
  <dataConsolidate/>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sheetPr codeName="List05_3">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4"/>
    <col min="12" max="12" width="11.140625" style="584" customWidth="1"/>
    <col min="13" max="20" width="10.5703125" style="584"/>
    <col min="21" max="16384" width="10.5703125" style="523"/>
  </cols>
  <sheetData>
    <row r="1" spans="1:20" ht="3" customHeight="1">
      <c r="A1" s="590" t="s">
        <v>50</v>
      </c>
    </row>
    <row r="2" spans="1:20" ht="22.5">
      <c r="F2" s="1197" t="s">
        <v>492</v>
      </c>
      <c r="G2" s="1198"/>
      <c r="H2" s="1199"/>
      <c r="I2" s="639"/>
    </row>
    <row r="3" spans="1:20" ht="3" customHeight="1"/>
    <row r="4" spans="1:20" s="570" customFormat="1" ht="11.25">
      <c r="A4" s="589"/>
      <c r="B4" s="589"/>
      <c r="C4" s="589"/>
      <c r="D4" s="589"/>
      <c r="F4" s="1149" t="s">
        <v>454</v>
      </c>
      <c r="G4" s="1149"/>
      <c r="H4" s="1149"/>
      <c r="I4" s="1200" t="s">
        <v>455</v>
      </c>
      <c r="J4" s="589"/>
      <c r="K4" s="589"/>
      <c r="L4" s="589"/>
      <c r="M4" s="589"/>
      <c r="N4" s="589"/>
      <c r="O4" s="589"/>
      <c r="P4" s="589"/>
      <c r="Q4" s="589"/>
      <c r="R4" s="589"/>
      <c r="S4" s="589"/>
      <c r="T4" s="589"/>
    </row>
    <row r="5" spans="1:20" s="570" customFormat="1" ht="11.25" customHeight="1">
      <c r="A5" s="589"/>
      <c r="B5" s="589"/>
      <c r="C5" s="589"/>
      <c r="D5" s="589"/>
      <c r="F5" s="605" t="s">
        <v>92</v>
      </c>
      <c r="G5" s="617" t="s">
        <v>457</v>
      </c>
      <c r="H5" s="604" t="s">
        <v>442</v>
      </c>
      <c r="I5" s="1200"/>
      <c r="J5" s="589"/>
      <c r="K5" s="589"/>
      <c r="L5" s="589"/>
      <c r="M5" s="589"/>
      <c r="N5" s="589"/>
      <c r="O5" s="589"/>
      <c r="P5" s="589"/>
      <c r="Q5" s="589"/>
      <c r="R5" s="589"/>
      <c r="S5" s="589"/>
      <c r="T5" s="589"/>
    </row>
    <row r="6" spans="1:20" s="570" customFormat="1" ht="12" customHeight="1">
      <c r="A6" s="589"/>
      <c r="B6" s="589"/>
      <c r="C6" s="589"/>
      <c r="D6" s="589"/>
      <c r="F6" s="606" t="s">
        <v>93</v>
      </c>
      <c r="G6" s="608">
        <v>2</v>
      </c>
      <c r="H6" s="609">
        <v>3</v>
      </c>
      <c r="I6" s="607">
        <v>4</v>
      </c>
      <c r="J6" s="589">
        <v>4</v>
      </c>
      <c r="K6" s="589"/>
      <c r="L6" s="589"/>
      <c r="M6" s="589"/>
      <c r="N6" s="589"/>
      <c r="O6" s="589"/>
      <c r="P6" s="589"/>
      <c r="Q6" s="589"/>
      <c r="R6" s="589"/>
      <c r="S6" s="589"/>
      <c r="T6" s="589"/>
    </row>
    <row r="7" spans="1:20" s="570" customFormat="1" ht="18.75">
      <c r="A7" s="589"/>
      <c r="B7" s="589"/>
      <c r="C7" s="589"/>
      <c r="D7" s="589"/>
      <c r="F7" s="615">
        <v>1</v>
      </c>
      <c r="G7" s="631" t="s">
        <v>493</v>
      </c>
      <c r="H7" s="603" t="str">
        <f>IF(dateCh="","",dateCh)</f>
        <v>27.12.2018</v>
      </c>
      <c r="I7" s="580" t="s">
        <v>494</v>
      </c>
      <c r="J7" s="614"/>
      <c r="K7" s="589"/>
      <c r="L7" s="589"/>
      <c r="M7" s="589"/>
      <c r="N7" s="589"/>
      <c r="O7" s="589"/>
      <c r="P7" s="589"/>
      <c r="Q7" s="589"/>
      <c r="R7" s="589"/>
      <c r="S7" s="589"/>
      <c r="T7" s="589"/>
    </row>
    <row r="8" spans="1:20" s="570" customFormat="1" ht="45">
      <c r="A8" s="1201">
        <v>1</v>
      </c>
      <c r="B8" s="589"/>
      <c r="C8" s="589"/>
      <c r="D8" s="589"/>
      <c r="F8" s="615" t="str">
        <f>"2." &amp;mergeValue(A8)</f>
        <v>2.1</v>
      </c>
      <c r="G8" s="631" t="s">
        <v>495</v>
      </c>
      <c r="H8" s="603"/>
      <c r="I8" s="580" t="s">
        <v>591</v>
      </c>
      <c r="J8" s="614"/>
      <c r="K8" s="589"/>
      <c r="L8" s="589"/>
      <c r="M8" s="589"/>
      <c r="N8" s="589"/>
      <c r="O8" s="589"/>
      <c r="P8" s="589"/>
      <c r="Q8" s="589"/>
      <c r="R8" s="589"/>
      <c r="S8" s="589"/>
      <c r="T8" s="589"/>
    </row>
    <row r="9" spans="1:20" s="570" customFormat="1" ht="22.5">
      <c r="A9" s="1201"/>
      <c r="B9" s="589"/>
      <c r="C9" s="589"/>
      <c r="D9" s="589"/>
      <c r="F9" s="615" t="str">
        <f>"3." &amp;mergeValue(A9)</f>
        <v>3.1</v>
      </c>
      <c r="G9" s="631" t="s">
        <v>496</v>
      </c>
      <c r="H9" s="603"/>
      <c r="I9" s="580" t="s">
        <v>589</v>
      </c>
      <c r="J9" s="614"/>
      <c r="K9" s="589"/>
      <c r="L9" s="589"/>
      <c r="M9" s="589"/>
      <c r="N9" s="589"/>
      <c r="O9" s="589"/>
      <c r="P9" s="589"/>
      <c r="Q9" s="589"/>
      <c r="R9" s="589"/>
      <c r="S9" s="589"/>
      <c r="T9" s="589"/>
    </row>
    <row r="10" spans="1:20" s="570" customFormat="1" ht="22.5">
      <c r="A10" s="1201"/>
      <c r="B10" s="589"/>
      <c r="C10" s="589"/>
      <c r="D10" s="589"/>
      <c r="F10" s="615" t="str">
        <f>"4."&amp;mergeValue(A10)</f>
        <v>4.1</v>
      </c>
      <c r="G10" s="631" t="s">
        <v>497</v>
      </c>
      <c r="H10" s="604" t="s">
        <v>458</v>
      </c>
      <c r="I10" s="580"/>
      <c r="J10" s="614"/>
      <c r="K10" s="589"/>
      <c r="L10" s="589"/>
      <c r="M10" s="589"/>
      <c r="N10" s="589"/>
      <c r="O10" s="589"/>
      <c r="P10" s="589"/>
      <c r="Q10" s="589"/>
      <c r="R10" s="589"/>
      <c r="S10" s="589"/>
      <c r="T10" s="589"/>
    </row>
    <row r="11" spans="1:20" s="570" customFormat="1" ht="18.75">
      <c r="A11" s="1201"/>
      <c r="B11" s="1201">
        <v>1</v>
      </c>
      <c r="C11" s="622"/>
      <c r="D11" s="622"/>
      <c r="F11" s="615" t="str">
        <f>"4."&amp;mergeValue(A11) &amp;"."&amp;mergeValue(B11)</f>
        <v>4.1.1</v>
      </c>
      <c r="G11" s="610" t="s">
        <v>593</v>
      </c>
      <c r="H11" s="603" t="str">
        <f>IF(region_name="","",region_name)</f>
        <v>Ростовская область</v>
      </c>
      <c r="I11" s="580" t="s">
        <v>500</v>
      </c>
      <c r="J11" s="614"/>
      <c r="K11" s="589"/>
      <c r="L11" s="589"/>
      <c r="M11" s="589"/>
      <c r="N11" s="589"/>
      <c r="O11" s="589"/>
      <c r="P11" s="589"/>
      <c r="Q11" s="589"/>
      <c r="R11" s="589"/>
      <c r="S11" s="589"/>
      <c r="T11" s="589"/>
    </row>
    <row r="12" spans="1:20" s="570" customFormat="1" ht="22.5">
      <c r="A12" s="1201"/>
      <c r="B12" s="1201"/>
      <c r="C12" s="1201">
        <v>1</v>
      </c>
      <c r="D12" s="622"/>
      <c r="F12" s="615" t="str">
        <f>"4."&amp;mergeValue(A12) &amp;"."&amp;mergeValue(B12)&amp;"."&amp;mergeValue(C12)</f>
        <v>4.1.1.1</v>
      </c>
      <c r="G12" s="621" t="s">
        <v>498</v>
      </c>
      <c r="H12" s="603"/>
      <c r="I12" s="580" t="s">
        <v>501</v>
      </c>
      <c r="J12" s="614"/>
      <c r="K12" s="589"/>
      <c r="L12" s="589"/>
      <c r="M12" s="589"/>
      <c r="N12" s="589"/>
      <c r="O12" s="589"/>
      <c r="P12" s="589"/>
      <c r="Q12" s="589"/>
      <c r="R12" s="589"/>
      <c r="S12" s="589"/>
      <c r="T12" s="589"/>
    </row>
    <row r="13" spans="1:20" s="570" customFormat="1" ht="39" customHeight="1">
      <c r="A13" s="1201"/>
      <c r="B13" s="1201"/>
      <c r="C13" s="1201"/>
      <c r="D13" s="622">
        <v>1</v>
      </c>
      <c r="F13" s="615" t="str">
        <f>"4."&amp;mergeValue(A13) &amp;"."&amp;mergeValue(B13)&amp;"."&amp;mergeValue(C13)&amp;"."&amp;mergeValue(D13)</f>
        <v>4.1.1.1.1</v>
      </c>
      <c r="G13" s="632" t="s">
        <v>499</v>
      </c>
      <c r="H13" s="603"/>
      <c r="I13" s="1202" t="s">
        <v>592</v>
      </c>
      <c r="J13" s="614"/>
      <c r="K13" s="589"/>
      <c r="L13" s="589"/>
      <c r="M13" s="589"/>
      <c r="N13" s="589"/>
      <c r="O13" s="589"/>
      <c r="P13" s="589"/>
      <c r="Q13" s="589"/>
      <c r="R13" s="589"/>
      <c r="S13" s="589"/>
      <c r="T13" s="589"/>
    </row>
    <row r="14" spans="1:20" s="570" customFormat="1" ht="18.75">
      <c r="A14" s="1201"/>
      <c r="B14" s="1201"/>
      <c r="C14" s="1201"/>
      <c r="D14" s="622"/>
      <c r="F14" s="618"/>
      <c r="G14" s="550" t="s">
        <v>4</v>
      </c>
      <c r="H14" s="623"/>
      <c r="I14" s="1202"/>
      <c r="J14" s="614"/>
      <c r="K14" s="589"/>
      <c r="L14" s="589"/>
      <c r="M14" s="589"/>
      <c r="N14" s="589"/>
      <c r="O14" s="589"/>
      <c r="P14" s="589"/>
      <c r="Q14" s="589"/>
      <c r="R14" s="589"/>
      <c r="S14" s="589"/>
      <c r="T14" s="589"/>
    </row>
    <row r="15" spans="1:20" s="570" customFormat="1" ht="18.75">
      <c r="A15" s="1201"/>
      <c r="B15" s="1201"/>
      <c r="C15" s="622"/>
      <c r="D15" s="622"/>
      <c r="F15" s="633"/>
      <c r="G15" s="576" t="s">
        <v>403</v>
      </c>
      <c r="H15" s="634"/>
      <c r="I15" s="635"/>
      <c r="J15" s="614"/>
      <c r="K15" s="589"/>
      <c r="L15" s="589"/>
      <c r="M15" s="589"/>
      <c r="N15" s="589"/>
      <c r="O15" s="589"/>
      <c r="P15" s="589"/>
      <c r="Q15" s="589"/>
      <c r="R15" s="589"/>
      <c r="S15" s="589"/>
      <c r="T15" s="589"/>
    </row>
    <row r="16" spans="1:20" s="570" customFormat="1" ht="18.75">
      <c r="A16" s="1201"/>
      <c r="B16" s="589"/>
      <c r="C16" s="589"/>
      <c r="D16" s="589"/>
      <c r="F16" s="618"/>
      <c r="G16" s="558" t="s">
        <v>507</v>
      </c>
      <c r="H16" s="619"/>
      <c r="I16" s="620"/>
      <c r="J16" s="614"/>
      <c r="K16" s="589"/>
      <c r="L16" s="589"/>
      <c r="M16" s="589"/>
      <c r="N16" s="589"/>
      <c r="O16" s="589"/>
      <c r="P16" s="589"/>
      <c r="Q16" s="589"/>
      <c r="R16" s="589"/>
      <c r="S16" s="589"/>
      <c r="T16" s="589"/>
    </row>
    <row r="17" spans="1:20" s="570" customFormat="1" ht="18.75">
      <c r="A17" s="589"/>
      <c r="B17" s="589"/>
      <c r="C17" s="589"/>
      <c r="D17" s="589"/>
      <c r="F17" s="618"/>
      <c r="G17" s="565" t="s">
        <v>506</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196" t="s">
        <v>594</v>
      </c>
      <c r="H19" s="1196"/>
      <c r="I19" s="593"/>
      <c r="J19" s="613"/>
      <c r="K19" s="613"/>
      <c r="L19" s="613"/>
      <c r="M19" s="613"/>
      <c r="N19" s="613"/>
      <c r="O19" s="613"/>
      <c r="P19" s="613"/>
      <c r="Q19" s="613"/>
      <c r="R19" s="613"/>
      <c r="S19" s="613"/>
      <c r="T19" s="61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4"/>
    <col min="26" max="26" width="11.140625" style="584" customWidth="1"/>
    <col min="27" max="34" width="10.5703125" style="584"/>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2"/>
      <c r="R1" s="582"/>
    </row>
    <row r="2" spans="1:34" hidden="1">
      <c r="U2" s="582"/>
    </row>
    <row r="3" spans="1:34" hidden="1"/>
    <row r="4" spans="1:34" ht="3" customHeight="1">
      <c r="J4" s="529"/>
      <c r="K4" s="529"/>
      <c r="L4" s="524"/>
      <c r="M4" s="524"/>
      <c r="N4" s="524"/>
      <c r="O4" s="532"/>
      <c r="P4" s="532"/>
      <c r="Q4" s="532"/>
      <c r="R4" s="532"/>
      <c r="S4" s="532"/>
      <c r="T4" s="532"/>
      <c r="U4" s="532"/>
    </row>
    <row r="5" spans="1:34" ht="22.5" customHeight="1">
      <c r="J5" s="529"/>
      <c r="K5" s="529"/>
      <c r="L5" s="1229" t="s">
        <v>632</v>
      </c>
      <c r="M5" s="1229"/>
      <c r="N5" s="1229"/>
      <c r="O5" s="1229"/>
      <c r="P5" s="1229"/>
      <c r="Q5" s="1229"/>
      <c r="R5" s="1229"/>
      <c r="S5" s="1229"/>
      <c r="T5" s="1229"/>
      <c r="U5" s="663"/>
    </row>
    <row r="6" spans="1:34" ht="3" customHeight="1">
      <c r="J6" s="529"/>
      <c r="K6" s="529"/>
      <c r="L6" s="524"/>
      <c r="M6" s="524"/>
      <c r="N6" s="524"/>
      <c r="O6" s="528"/>
      <c r="P6" s="528"/>
      <c r="Q6" s="528"/>
      <c r="R6" s="528"/>
      <c r="S6" s="528"/>
      <c r="T6" s="528"/>
      <c r="U6" s="528"/>
      <c r="V6" s="532"/>
    </row>
    <row r="7" spans="1:34" s="798" customFormat="1" ht="22.5">
      <c r="A7" s="807"/>
      <c r="B7" s="807"/>
      <c r="C7" s="807"/>
      <c r="D7" s="807"/>
      <c r="E7" s="807"/>
      <c r="F7" s="807"/>
      <c r="G7" s="806"/>
      <c r="H7" s="806"/>
      <c r="I7" s="686"/>
      <c r="J7" s="685"/>
      <c r="K7" s="685"/>
      <c r="L7" s="753"/>
      <c r="M7" s="616" t="s">
        <v>745</v>
      </c>
      <c r="N7" s="753"/>
      <c r="O7" s="1238" t="s">
        <v>85</v>
      </c>
      <c r="P7" s="1238"/>
      <c r="Q7" s="754"/>
      <c r="R7" s="754"/>
      <c r="S7" s="754"/>
      <c r="T7" s="754"/>
      <c r="U7" s="766"/>
      <c r="V7" s="803"/>
      <c r="X7" s="807"/>
      <c r="Y7" s="807"/>
      <c r="Z7" s="807"/>
      <c r="AA7" s="807"/>
      <c r="AB7" s="807"/>
      <c r="AC7" s="807"/>
      <c r="AD7" s="807"/>
      <c r="AE7" s="807"/>
      <c r="AF7" s="807"/>
      <c r="AG7" s="807"/>
      <c r="AH7" s="807"/>
    </row>
    <row r="8" spans="1:34" s="827" customFormat="1" ht="5.25">
      <c r="A8" s="807"/>
      <c r="B8" s="807"/>
      <c r="C8" s="807"/>
      <c r="D8" s="807"/>
      <c r="E8" s="807"/>
      <c r="F8" s="807"/>
      <c r="G8" s="806"/>
      <c r="H8" s="806"/>
      <c r="I8" s="793"/>
      <c r="J8" s="794"/>
      <c r="K8" s="794"/>
      <c r="L8" s="795"/>
      <c r="M8" s="795"/>
      <c r="N8" s="795"/>
      <c r="O8" s="830"/>
      <c r="P8" s="830"/>
      <c r="Q8" s="830"/>
      <c r="R8" s="830"/>
      <c r="S8" s="830"/>
      <c r="T8" s="830"/>
      <c r="U8" s="831"/>
      <c r="V8" s="832"/>
      <c r="X8" s="807"/>
      <c r="Y8" s="807"/>
      <c r="Z8" s="807"/>
      <c r="AA8" s="807"/>
      <c r="AB8" s="807"/>
      <c r="AC8" s="807"/>
      <c r="AD8" s="807"/>
      <c r="AE8" s="807"/>
      <c r="AF8" s="807"/>
      <c r="AG8" s="807"/>
      <c r="AH8" s="807"/>
    </row>
    <row r="9" spans="1:34" s="570" customFormat="1" ht="22.5">
      <c r="A9" s="589"/>
      <c r="B9" s="589"/>
      <c r="C9" s="589"/>
      <c r="D9" s="589"/>
      <c r="E9" s="589"/>
      <c r="F9" s="589"/>
      <c r="G9" s="589"/>
      <c r="H9" s="589"/>
      <c r="L9" s="499"/>
      <c r="M9" s="616" t="s">
        <v>503</v>
      </c>
      <c r="N9" s="665"/>
      <c r="O9" s="1206" t="str">
        <f>IF(NameOrPr_ch="",IF(NameOrPr="","",NameOrPr),NameOrPr_ch)</f>
        <v>Региональная служба по тарифам Ростовской области</v>
      </c>
      <c r="P9" s="1206"/>
      <c r="Q9" s="1206"/>
      <c r="R9" s="1206"/>
      <c r="S9" s="1206"/>
      <c r="T9" s="1206"/>
      <c r="U9" s="581"/>
      <c r="V9" s="581"/>
      <c r="W9" s="519"/>
      <c r="X9" s="589"/>
      <c r="Y9" s="589"/>
      <c r="Z9" s="589"/>
      <c r="AA9" s="589"/>
      <c r="AB9" s="589"/>
      <c r="AC9" s="589"/>
      <c r="AD9" s="589"/>
      <c r="AE9" s="589"/>
      <c r="AF9" s="589"/>
      <c r="AG9" s="589"/>
      <c r="AH9" s="589"/>
    </row>
    <row r="10" spans="1:34" s="570" customFormat="1" ht="18.75">
      <c r="A10" s="589"/>
      <c r="B10" s="589"/>
      <c r="C10" s="589"/>
      <c r="D10" s="589"/>
      <c r="E10" s="589"/>
      <c r="F10" s="589"/>
      <c r="G10" s="589"/>
      <c r="H10" s="589"/>
      <c r="L10" s="499"/>
      <c r="M10" s="616" t="s">
        <v>597</v>
      </c>
      <c r="N10" s="665"/>
      <c r="O10" s="1206" t="str">
        <f>IF(datePr_ch="",IF(datePr="","",datePr),datePr_ch)</f>
        <v>18.12.2018</v>
      </c>
      <c r="P10" s="1206"/>
      <c r="Q10" s="1206"/>
      <c r="R10" s="1206"/>
      <c r="S10" s="1206"/>
      <c r="T10" s="1206"/>
      <c r="U10" s="581"/>
      <c r="V10" s="581"/>
      <c r="W10" s="519"/>
      <c r="X10" s="589"/>
      <c r="Y10" s="589"/>
      <c r="Z10" s="589"/>
      <c r="AA10" s="589"/>
      <c r="AB10" s="589"/>
      <c r="AC10" s="589"/>
      <c r="AD10" s="589"/>
      <c r="AE10" s="589"/>
      <c r="AF10" s="589"/>
      <c r="AG10" s="589"/>
      <c r="AH10" s="589"/>
    </row>
    <row r="11" spans="1:34" s="570" customFormat="1" ht="18.75">
      <c r="A11" s="589"/>
      <c r="B11" s="589"/>
      <c r="C11" s="589"/>
      <c r="D11" s="589"/>
      <c r="E11" s="589"/>
      <c r="F11" s="589"/>
      <c r="G11" s="589"/>
      <c r="H11" s="589"/>
      <c r="L11" s="552"/>
      <c r="M11" s="616" t="s">
        <v>596</v>
      </c>
      <c r="N11" s="665"/>
      <c r="O11" s="1206" t="str">
        <f>IF(numberPr_ch="",IF(numberPr="","",numberPr),numberPr_ch)</f>
        <v>84/1</v>
      </c>
      <c r="P11" s="1206"/>
      <c r="Q11" s="1206"/>
      <c r="R11" s="1206"/>
      <c r="S11" s="1206"/>
      <c r="T11" s="1206"/>
      <c r="U11" s="581"/>
      <c r="V11" s="581"/>
      <c r="W11" s="519"/>
      <c r="X11" s="589"/>
      <c r="Y11" s="589"/>
      <c r="Z11" s="589"/>
      <c r="AA11" s="589"/>
      <c r="AB11" s="589"/>
      <c r="AC11" s="589"/>
      <c r="AD11" s="589"/>
      <c r="AE11" s="589"/>
      <c r="AF11" s="589"/>
      <c r="AG11" s="589"/>
      <c r="AH11" s="589"/>
    </row>
    <row r="12" spans="1:34" s="570" customFormat="1" ht="18.75">
      <c r="A12" s="589"/>
      <c r="B12" s="589"/>
      <c r="C12" s="589"/>
      <c r="D12" s="589"/>
      <c r="E12" s="589"/>
      <c r="F12" s="589"/>
      <c r="G12" s="589"/>
      <c r="H12" s="589"/>
      <c r="L12" s="552"/>
      <c r="M12" s="616" t="s">
        <v>502</v>
      </c>
      <c r="N12" s="665"/>
      <c r="O12" s="1206" t="str">
        <f>IF(IstPub_ch="",IF(IstPub="","",IstPub),IstPub_ch)</f>
        <v>www.rst.donland.ru</v>
      </c>
      <c r="P12" s="1206"/>
      <c r="Q12" s="1206"/>
      <c r="R12" s="1206"/>
      <c r="S12" s="1206"/>
      <c r="T12" s="1206"/>
      <c r="U12" s="581"/>
      <c r="V12" s="581"/>
      <c r="W12" s="519"/>
      <c r="X12" s="589"/>
      <c r="Y12" s="589"/>
      <c r="Z12" s="589"/>
      <c r="AA12" s="589"/>
      <c r="AB12" s="589"/>
      <c r="AC12" s="589"/>
      <c r="AD12" s="589"/>
      <c r="AE12" s="589"/>
      <c r="AF12" s="589"/>
      <c r="AG12" s="589"/>
      <c r="AH12" s="589"/>
    </row>
    <row r="13" spans="1:34" s="570" customFormat="1" ht="11.25" hidden="1">
      <c r="A13" s="589"/>
      <c r="B13" s="589"/>
      <c r="C13" s="589"/>
      <c r="D13" s="589"/>
      <c r="E13" s="589"/>
      <c r="F13" s="589"/>
      <c r="G13" s="589"/>
      <c r="H13" s="589"/>
      <c r="L13" s="1230"/>
      <c r="M13" s="1230"/>
      <c r="N13" s="566"/>
      <c r="O13" s="581"/>
      <c r="P13" s="581"/>
      <c r="Q13" s="581"/>
      <c r="R13" s="581"/>
      <c r="S13" s="581"/>
      <c r="T13" s="581"/>
      <c r="U13" s="587" t="s">
        <v>373</v>
      </c>
      <c r="X13" s="589"/>
      <c r="Y13" s="589"/>
      <c r="Z13" s="589"/>
      <c r="AA13" s="589"/>
      <c r="AB13" s="589"/>
      <c r="AC13" s="589"/>
      <c r="AD13" s="589"/>
      <c r="AE13" s="589"/>
      <c r="AF13" s="589"/>
      <c r="AG13" s="589"/>
      <c r="AH13" s="589"/>
    </row>
    <row r="14" spans="1:34">
      <c r="J14" s="529"/>
      <c r="K14" s="529"/>
      <c r="L14" s="524"/>
      <c r="M14" s="524"/>
      <c r="N14" s="502"/>
      <c r="O14" s="1207"/>
      <c r="P14" s="1207"/>
      <c r="Q14" s="1207"/>
      <c r="R14" s="1207"/>
      <c r="S14" s="1207"/>
      <c r="T14" s="1207"/>
      <c r="U14" s="1207"/>
    </row>
    <row r="15" spans="1:34">
      <c r="J15" s="529"/>
      <c r="K15" s="529"/>
      <c r="L15" s="1149" t="s">
        <v>454</v>
      </c>
      <c r="M15" s="1149"/>
      <c r="N15" s="1149"/>
      <c r="O15" s="1149"/>
      <c r="P15" s="1149"/>
      <c r="Q15" s="1149"/>
      <c r="R15" s="1149"/>
      <c r="S15" s="1149"/>
      <c r="T15" s="1149"/>
      <c r="U15" s="1149"/>
      <c r="V15" s="1149"/>
      <c r="W15" s="1149" t="s">
        <v>455</v>
      </c>
    </row>
    <row r="16" spans="1:34" ht="14.25" customHeight="1">
      <c r="J16" s="529"/>
      <c r="K16" s="529"/>
      <c r="L16" s="1213" t="s">
        <v>92</v>
      </c>
      <c r="M16" s="1213" t="s">
        <v>640</v>
      </c>
      <c r="N16" s="660"/>
      <c r="O16" s="1214" t="s">
        <v>642</v>
      </c>
      <c r="P16" s="1215"/>
      <c r="Q16" s="1215"/>
      <c r="R16" s="1215"/>
      <c r="S16" s="1215"/>
      <c r="T16" s="1216"/>
      <c r="U16" s="1224" t="s">
        <v>341</v>
      </c>
      <c r="V16" s="1210" t="s">
        <v>275</v>
      </c>
      <c r="W16" s="1149"/>
    </row>
    <row r="17" spans="1:36" ht="14.25" customHeight="1">
      <c r="J17" s="529"/>
      <c r="K17" s="529"/>
      <c r="L17" s="1213"/>
      <c r="M17" s="1213"/>
      <c r="N17" s="661"/>
      <c r="O17" s="1219" t="s">
        <v>606</v>
      </c>
      <c r="P17" s="1217" t="s">
        <v>271</v>
      </c>
      <c r="Q17" s="1218"/>
      <c r="R17" s="1221" t="s">
        <v>655</v>
      </c>
      <c r="S17" s="1222"/>
      <c r="T17" s="1223"/>
      <c r="U17" s="1225"/>
      <c r="V17" s="1211"/>
      <c r="W17" s="1149"/>
    </row>
    <row r="18" spans="1:36" ht="33.75" customHeight="1">
      <c r="J18" s="529"/>
      <c r="K18" s="529"/>
      <c r="L18" s="1213"/>
      <c r="M18" s="1213"/>
      <c r="N18" s="662"/>
      <c r="O18" s="1220"/>
      <c r="P18" s="535" t="s">
        <v>607</v>
      </c>
      <c r="Q18" s="535" t="s">
        <v>6</v>
      </c>
      <c r="R18" s="536" t="s">
        <v>274</v>
      </c>
      <c r="S18" s="1208" t="s">
        <v>273</v>
      </c>
      <c r="T18" s="1209"/>
      <c r="U18" s="1226"/>
      <c r="V18" s="1212"/>
      <c r="W18" s="1149"/>
    </row>
    <row r="19" spans="1:36">
      <c r="J19" s="529"/>
      <c r="K19" s="569">
        <v>1</v>
      </c>
      <c r="L19" s="646" t="s">
        <v>93</v>
      </c>
      <c r="M19" s="646" t="s">
        <v>49</v>
      </c>
      <c r="N19" s="648" t="str">
        <f ca="1">OFFSET(N19,0,-1)</f>
        <v>2</v>
      </c>
      <c r="O19" s="647">
        <f ca="1">OFFSET(O19,0,-1)+1</f>
        <v>3</v>
      </c>
      <c r="P19" s="647">
        <f ca="1">OFFSET(P19,0,-1)+1</f>
        <v>4</v>
      </c>
      <c r="Q19" s="647">
        <f ca="1">OFFSET(Q19,0,-1)+1</f>
        <v>5</v>
      </c>
      <c r="R19" s="647">
        <f ca="1">OFFSET(R19,0,-1)+1</f>
        <v>6</v>
      </c>
      <c r="S19" s="1231">
        <f ca="1">OFFSET(S19,0,-1)+1</f>
        <v>7</v>
      </c>
      <c r="T19" s="1231"/>
      <c r="U19" s="647">
        <f ca="1">OFFSET(U19,0,-2)+1</f>
        <v>8</v>
      </c>
      <c r="V19" s="648">
        <f ca="1">OFFSET(V19,0,-1)</f>
        <v>8</v>
      </c>
      <c r="W19" s="647">
        <f ca="1">OFFSET(W19,0,-1)+1</f>
        <v>9</v>
      </c>
    </row>
    <row r="20" spans="1:36" ht="22.5">
      <c r="A20" s="1232">
        <v>1</v>
      </c>
      <c r="B20" s="882"/>
      <c r="C20" s="882"/>
      <c r="D20" s="882"/>
      <c r="E20" s="883"/>
      <c r="F20" s="884"/>
      <c r="G20" s="884"/>
      <c r="H20" s="884"/>
      <c r="I20" s="885"/>
      <c r="J20" s="880"/>
      <c r="K20" s="887"/>
      <c r="L20" s="592">
        <f>mergeValue(A20)</f>
        <v>1</v>
      </c>
      <c r="M20" s="640" t="s">
        <v>20</v>
      </c>
      <c r="N20" s="645"/>
      <c r="O20" s="1233"/>
      <c r="P20" s="1233"/>
      <c r="Q20" s="1233"/>
      <c r="R20" s="1233"/>
      <c r="S20" s="1233"/>
      <c r="T20" s="1233"/>
      <c r="U20" s="1233"/>
      <c r="V20" s="1233"/>
      <c r="W20" s="629" t="s">
        <v>477</v>
      </c>
      <c r="Y20" s="588"/>
      <c r="Z20" s="588" t="str">
        <f t="shared" ref="Z20:Z33" si="0">IF(M20="","",M20 )</f>
        <v>Наименование тарифа</v>
      </c>
      <c r="AA20" s="588"/>
      <c r="AB20" s="588"/>
      <c r="AC20" s="588"/>
      <c r="AI20" s="584"/>
      <c r="AJ20" s="584"/>
    </row>
    <row r="21" spans="1:36" ht="22.5">
      <c r="A21" s="1232"/>
      <c r="B21" s="1232">
        <v>1</v>
      </c>
      <c r="C21" s="882"/>
      <c r="D21" s="882"/>
      <c r="E21" s="884"/>
      <c r="F21" s="884"/>
      <c r="G21" s="884"/>
      <c r="H21" s="884"/>
      <c r="I21" s="879"/>
      <c r="J21" s="878"/>
      <c r="K21" s="881"/>
      <c r="L21" s="592" t="str">
        <f>mergeValue(A21) &amp;"."&amp; mergeValue(B21)</f>
        <v>1.1</v>
      </c>
      <c r="M21" s="546" t="s">
        <v>16</v>
      </c>
      <c r="N21" s="645"/>
      <c r="O21" s="1233"/>
      <c r="P21" s="1233"/>
      <c r="Q21" s="1233"/>
      <c r="R21" s="1233"/>
      <c r="S21" s="1233"/>
      <c r="T21" s="1233"/>
      <c r="U21" s="1233"/>
      <c r="V21" s="1233"/>
      <c r="W21" s="629" t="s">
        <v>478</v>
      </c>
      <c r="Y21" s="588"/>
      <c r="Z21" s="588" t="str">
        <f t="shared" si="0"/>
        <v>Территория действия тарифа</v>
      </c>
      <c r="AA21" s="588"/>
      <c r="AB21" s="588"/>
      <c r="AC21" s="588"/>
      <c r="AI21" s="584"/>
      <c r="AJ21" s="584"/>
    </row>
    <row r="22" spans="1:36" ht="22.5">
      <c r="A22" s="1232"/>
      <c r="B22" s="1232"/>
      <c r="C22" s="1232">
        <v>1</v>
      </c>
      <c r="D22" s="882"/>
      <c r="E22" s="884"/>
      <c r="F22" s="884"/>
      <c r="G22" s="884"/>
      <c r="H22" s="884"/>
      <c r="I22" s="886"/>
      <c r="J22" s="878"/>
      <c r="K22" s="881"/>
      <c r="L22" s="592" t="str">
        <f>mergeValue(A22) &amp;"."&amp; mergeValue(B22)&amp;"."&amp; mergeValue(C22)</f>
        <v>1.1.1</v>
      </c>
      <c r="M22" s="547" t="s">
        <v>7</v>
      </c>
      <c r="N22" s="645"/>
      <c r="O22" s="1233"/>
      <c r="P22" s="1233"/>
      <c r="Q22" s="1233"/>
      <c r="R22" s="1233"/>
      <c r="S22" s="1233"/>
      <c r="T22" s="1233"/>
      <c r="U22" s="1233"/>
      <c r="V22" s="1233"/>
      <c r="W22" s="629" t="s">
        <v>634</v>
      </c>
      <c r="Y22" s="588"/>
      <c r="Z22" s="588" t="str">
        <f t="shared" si="0"/>
        <v xml:space="preserve">Наименование системы теплоснабжения </v>
      </c>
      <c r="AA22" s="588"/>
      <c r="AB22" s="588"/>
      <c r="AC22" s="588"/>
      <c r="AI22" s="584"/>
      <c r="AJ22" s="584"/>
    </row>
    <row r="23" spans="1:36" ht="22.5">
      <c r="A23" s="1232"/>
      <c r="B23" s="1232"/>
      <c r="C23" s="1232"/>
      <c r="D23" s="1232">
        <v>1</v>
      </c>
      <c r="E23" s="884"/>
      <c r="F23" s="884"/>
      <c r="G23" s="884"/>
      <c r="H23" s="884"/>
      <c r="I23" s="886"/>
      <c r="J23" s="878"/>
      <c r="K23" s="881"/>
      <c r="L23" s="592" t="str">
        <f>mergeValue(A23) &amp;"."&amp; mergeValue(B23)&amp;"."&amp; mergeValue(C23)&amp;"."&amp; mergeValue(D23)</f>
        <v>1.1.1.1</v>
      </c>
      <c r="M23" s="548" t="s">
        <v>22</v>
      </c>
      <c r="N23" s="645"/>
      <c r="O23" s="1233"/>
      <c r="P23" s="1233"/>
      <c r="Q23" s="1233"/>
      <c r="R23" s="1233"/>
      <c r="S23" s="1233"/>
      <c r="T23" s="1233"/>
      <c r="U23" s="1233"/>
      <c r="V23" s="1233"/>
      <c r="W23" s="629" t="s">
        <v>635</v>
      </c>
      <c r="Y23" s="588"/>
      <c r="Z23" s="588" t="str">
        <f t="shared" si="0"/>
        <v xml:space="preserve">Источник тепловой энергии  </v>
      </c>
      <c r="AA23" s="588"/>
      <c r="AB23" s="588"/>
      <c r="AC23" s="588"/>
      <c r="AI23" s="584"/>
      <c r="AJ23" s="584"/>
    </row>
    <row r="24" spans="1:36" ht="101.25">
      <c r="A24" s="1232"/>
      <c r="B24" s="1232"/>
      <c r="C24" s="1232"/>
      <c r="D24" s="1232"/>
      <c r="E24" s="1232">
        <v>1</v>
      </c>
      <c r="F24" s="884"/>
      <c r="G24" s="884"/>
      <c r="H24" s="882">
        <v>1</v>
      </c>
      <c r="I24" s="1232">
        <v>1</v>
      </c>
      <c r="J24" s="884"/>
      <c r="K24" s="889"/>
      <c r="L24" s="592" t="str">
        <f>mergeValue(A24) &amp;"."&amp; mergeValue(B24)&amp;"."&amp; mergeValue(C24)&amp;"."&amp; mergeValue(D24)&amp;"."&amp; mergeValue(E24)</f>
        <v>1.1.1.1.1</v>
      </c>
      <c r="M24" s="554" t="s">
        <v>9</v>
      </c>
      <c r="N24" s="645"/>
      <c r="O24" s="1234"/>
      <c r="P24" s="1234"/>
      <c r="Q24" s="1234"/>
      <c r="R24" s="1234"/>
      <c r="S24" s="1234"/>
      <c r="T24" s="1234"/>
      <c r="U24" s="1234"/>
      <c r="V24" s="1234"/>
      <c r="W24" s="629" t="s">
        <v>639</v>
      </c>
      <c r="Y24" s="588"/>
      <c r="Z24" s="588" t="str">
        <f t="shared" si="0"/>
        <v>Схема подключения теплопотребляющей установки к коллектору источника тепловой энергии</v>
      </c>
      <c r="AA24" s="588"/>
      <c r="AB24" s="588"/>
      <c r="AC24" s="588"/>
      <c r="AI24" s="584"/>
      <c r="AJ24" s="584"/>
    </row>
    <row r="25" spans="1:36" ht="90">
      <c r="A25" s="1232"/>
      <c r="B25" s="1232"/>
      <c r="C25" s="1232"/>
      <c r="D25" s="1232"/>
      <c r="E25" s="1232"/>
      <c r="F25" s="1232">
        <v>1</v>
      </c>
      <c r="G25" s="882"/>
      <c r="H25" s="882"/>
      <c r="I25" s="1232"/>
      <c r="J25" s="1232">
        <v>1</v>
      </c>
      <c r="K25" s="890"/>
      <c r="L25" s="592" t="str">
        <f>mergeValue(A25) &amp;"."&amp; mergeValue(B25)&amp;"."&amp; mergeValue(C25)&amp;"."&amp; mergeValue(D25)&amp;"."&amp; mergeValue(E25)&amp;"."&amp; mergeValue(F25)</f>
        <v>1.1.1.1.1.1</v>
      </c>
      <c r="M25" s="555" t="s">
        <v>10</v>
      </c>
      <c r="N25" s="645"/>
      <c r="O25" s="1235"/>
      <c r="P25" s="1236"/>
      <c r="Q25" s="1236"/>
      <c r="R25" s="1236"/>
      <c r="S25" s="1236"/>
      <c r="T25" s="1236"/>
      <c r="U25" s="1236"/>
      <c r="V25" s="1237"/>
      <c r="W25" s="629" t="s">
        <v>637</v>
      </c>
      <c r="Y25" s="588"/>
      <c r="Z25" s="588" t="str">
        <f t="shared" si="0"/>
        <v>Группа потребителей</v>
      </c>
      <c r="AA25" s="588"/>
      <c r="AB25" s="588"/>
      <c r="AC25" s="588"/>
      <c r="AI25" s="584"/>
      <c r="AJ25" s="584"/>
    </row>
    <row r="26" spans="1:36" ht="189" customHeight="1">
      <c r="A26" s="1232"/>
      <c r="B26" s="1232"/>
      <c r="C26" s="1232"/>
      <c r="D26" s="1232"/>
      <c r="E26" s="1232"/>
      <c r="F26" s="1232"/>
      <c r="G26" s="882">
        <v>1</v>
      </c>
      <c r="H26" s="882"/>
      <c r="I26" s="1232"/>
      <c r="J26" s="1232"/>
      <c r="K26" s="890">
        <v>1</v>
      </c>
      <c r="L26" s="592" t="str">
        <f>mergeValue(A26) &amp;"."&amp; mergeValue(B26)&amp;"."&amp; mergeValue(C26)&amp;"."&amp; mergeValue(D26)&amp;"."&amp; mergeValue(E26)&amp;"."&amp; mergeValue(F26)&amp;"."&amp; mergeValue(G26)</f>
        <v>1.1.1.1.1.1.1</v>
      </c>
      <c r="M26" s="1068"/>
      <c r="N26" s="645"/>
      <c r="O26" s="562"/>
      <c r="P26" s="562"/>
      <c r="Q26" s="1092"/>
      <c r="R26" s="1227"/>
      <c r="S26" s="1228" t="s">
        <v>84</v>
      </c>
      <c r="T26" s="1227"/>
      <c r="U26" s="1228" t="s">
        <v>85</v>
      </c>
      <c r="V26" s="562"/>
      <c r="W26" s="1203" t="s">
        <v>656</v>
      </c>
      <c r="X26" s="584" t="str">
        <f>strCheckDate(O27:V27)</f>
        <v/>
      </c>
      <c r="Y26" s="588"/>
      <c r="Z26" s="588" t="str">
        <f t="shared" si="0"/>
        <v/>
      </c>
      <c r="AA26" s="588"/>
      <c r="AB26" s="588"/>
      <c r="AC26" s="588"/>
      <c r="AI26" s="584"/>
      <c r="AJ26" s="584"/>
    </row>
    <row r="27" spans="1:36" ht="11.25" hidden="1">
      <c r="A27" s="1232"/>
      <c r="B27" s="1232"/>
      <c r="C27" s="1232"/>
      <c r="D27" s="1232"/>
      <c r="E27" s="1232"/>
      <c r="F27" s="1232"/>
      <c r="G27" s="882"/>
      <c r="H27" s="882"/>
      <c r="I27" s="1232"/>
      <c r="J27" s="1232"/>
      <c r="K27" s="890"/>
      <c r="L27" s="599"/>
      <c r="M27" s="645"/>
      <c r="N27" s="645"/>
      <c r="O27" s="562"/>
      <c r="P27" s="562"/>
      <c r="Q27" s="583" t="str">
        <f>R26 &amp; "-" &amp; T26</f>
        <v>-</v>
      </c>
      <c r="R27" s="1227"/>
      <c r="S27" s="1228"/>
      <c r="T27" s="1227"/>
      <c r="U27" s="1228"/>
      <c r="V27" s="562"/>
      <c r="W27" s="1204"/>
      <c r="Y27" s="588"/>
      <c r="Z27" s="588" t="str">
        <f t="shared" si="0"/>
        <v/>
      </c>
      <c r="AA27" s="588"/>
      <c r="AB27" s="588"/>
      <c r="AC27" s="588"/>
      <c r="AI27" s="584"/>
      <c r="AJ27" s="584"/>
    </row>
    <row r="28" spans="1:36" ht="15" customHeight="1">
      <c r="A28" s="1232"/>
      <c r="B28" s="1232"/>
      <c r="C28" s="1232"/>
      <c r="D28" s="1232"/>
      <c r="E28" s="1232"/>
      <c r="F28" s="1232"/>
      <c r="G28" s="884"/>
      <c r="H28" s="882"/>
      <c r="I28" s="1232"/>
      <c r="J28" s="1232"/>
      <c r="K28" s="889"/>
      <c r="L28" s="538"/>
      <c r="M28" s="557" t="s">
        <v>25</v>
      </c>
      <c r="N28" s="564"/>
      <c r="O28" s="564"/>
      <c r="P28" s="564"/>
      <c r="Q28" s="564"/>
      <c r="R28" s="564"/>
      <c r="S28" s="564"/>
      <c r="T28" s="564"/>
      <c r="U28" s="564"/>
      <c r="V28" s="560"/>
      <c r="W28" s="1205"/>
      <c r="Y28" s="588"/>
      <c r="Z28" s="588" t="str">
        <f t="shared" si="0"/>
        <v>Добавить вид теплоносителя (параметры теплоносителя)</v>
      </c>
      <c r="AA28" s="588"/>
      <c r="AB28" s="588"/>
      <c r="AC28" s="588"/>
      <c r="AI28" s="584"/>
      <c r="AJ28" s="584"/>
    </row>
    <row r="29" spans="1:36" ht="15" customHeight="1">
      <c r="A29" s="1232"/>
      <c r="B29" s="1232"/>
      <c r="C29" s="1232"/>
      <c r="D29" s="1232"/>
      <c r="E29" s="1232"/>
      <c r="F29" s="884"/>
      <c r="G29" s="884"/>
      <c r="H29" s="882"/>
      <c r="I29" s="1232"/>
      <c r="J29" s="884"/>
      <c r="K29" s="889"/>
      <c r="L29" s="538"/>
      <c r="M29" s="556" t="s">
        <v>11</v>
      </c>
      <c r="N29" s="564"/>
      <c r="O29" s="564"/>
      <c r="P29" s="564"/>
      <c r="Q29" s="564"/>
      <c r="R29" s="564"/>
      <c r="S29" s="564"/>
      <c r="T29" s="564"/>
      <c r="U29" s="563"/>
      <c r="V29" s="564"/>
      <c r="W29" s="664"/>
      <c r="Y29" s="588"/>
      <c r="Z29" s="588" t="str">
        <f t="shared" si="0"/>
        <v>Добавить группу потребителей</v>
      </c>
      <c r="AA29" s="588"/>
      <c r="AB29" s="588"/>
      <c r="AC29" s="588"/>
      <c r="AI29" s="584"/>
      <c r="AJ29" s="584"/>
    </row>
    <row r="30" spans="1:36" ht="15" customHeight="1">
      <c r="A30" s="1232"/>
      <c r="B30" s="1232"/>
      <c r="C30" s="1232"/>
      <c r="D30" s="1232"/>
      <c r="E30" s="888"/>
      <c r="F30" s="884"/>
      <c r="G30" s="884"/>
      <c r="H30" s="884"/>
      <c r="I30" s="880"/>
      <c r="J30" s="877"/>
      <c r="K30" s="887"/>
      <c r="L30" s="538"/>
      <c r="M30" s="551" t="s">
        <v>12</v>
      </c>
      <c r="N30" s="564"/>
      <c r="O30" s="564"/>
      <c r="P30" s="564"/>
      <c r="Q30" s="564"/>
      <c r="R30" s="564"/>
      <c r="S30" s="564"/>
      <c r="T30" s="564"/>
      <c r="U30" s="563"/>
      <c r="V30" s="564"/>
      <c r="W30" s="664"/>
      <c r="Y30" s="588"/>
      <c r="Z30" s="588" t="str">
        <f t="shared" si="0"/>
        <v>Добавить схему подключения</v>
      </c>
      <c r="AA30" s="588"/>
      <c r="AB30" s="588"/>
      <c r="AC30" s="588"/>
      <c r="AI30" s="584"/>
      <c r="AJ30" s="584"/>
    </row>
    <row r="31" spans="1:36" ht="15" customHeight="1">
      <c r="A31" s="1232"/>
      <c r="B31" s="1232"/>
      <c r="C31" s="1232"/>
      <c r="D31" s="888"/>
      <c r="E31" s="888"/>
      <c r="F31" s="884"/>
      <c r="G31" s="884"/>
      <c r="H31" s="884"/>
      <c r="I31" s="880"/>
      <c r="J31" s="877"/>
      <c r="K31" s="887"/>
      <c r="L31" s="538"/>
      <c r="M31" s="550" t="s">
        <v>17</v>
      </c>
      <c r="N31" s="564"/>
      <c r="O31" s="564"/>
      <c r="P31" s="564"/>
      <c r="Q31" s="564"/>
      <c r="R31" s="564"/>
      <c r="S31" s="564"/>
      <c r="T31" s="564"/>
      <c r="U31" s="563"/>
      <c r="V31" s="564"/>
      <c r="W31" s="664"/>
      <c r="Y31" s="588"/>
      <c r="Z31" s="588" t="str">
        <f t="shared" si="0"/>
        <v>Добавить источник тепловой энергии</v>
      </c>
      <c r="AA31" s="588"/>
      <c r="AB31" s="588"/>
      <c r="AC31" s="588"/>
      <c r="AI31" s="584"/>
      <c r="AJ31" s="584"/>
    </row>
    <row r="32" spans="1:36" ht="15" customHeight="1">
      <c r="A32" s="1232"/>
      <c r="B32" s="1232"/>
      <c r="C32" s="888"/>
      <c r="D32" s="888"/>
      <c r="E32" s="888"/>
      <c r="F32" s="888"/>
      <c r="G32" s="893"/>
      <c r="H32" s="880"/>
      <c r="I32" s="891"/>
      <c r="J32" s="877"/>
      <c r="K32" s="892"/>
      <c r="L32" s="538"/>
      <c r="M32" s="549" t="s">
        <v>18</v>
      </c>
      <c r="N32" s="564"/>
      <c r="O32" s="564"/>
      <c r="P32" s="564"/>
      <c r="Q32" s="564"/>
      <c r="R32" s="564"/>
      <c r="S32" s="564"/>
      <c r="T32" s="564"/>
      <c r="U32" s="563"/>
      <c r="V32" s="564"/>
      <c r="W32" s="664"/>
      <c r="Y32" s="588"/>
      <c r="Z32" s="588" t="str">
        <f t="shared" si="0"/>
        <v>Добавить наименование системы теплоснабжения</v>
      </c>
      <c r="AA32" s="588"/>
      <c r="AB32" s="588"/>
      <c r="AC32" s="588"/>
      <c r="AI32" s="584"/>
      <c r="AJ32" s="584"/>
    </row>
    <row r="33" spans="1:36" ht="15" customHeight="1">
      <c r="A33" s="1232"/>
      <c r="B33" s="888"/>
      <c r="C33" s="888"/>
      <c r="D33" s="888"/>
      <c r="E33" s="888"/>
      <c r="F33" s="888"/>
      <c r="G33" s="893"/>
      <c r="H33" s="880"/>
      <c r="I33" s="880"/>
      <c r="J33" s="877"/>
      <c r="K33" s="887"/>
      <c r="L33" s="538"/>
      <c r="M33" s="558" t="s">
        <v>19</v>
      </c>
      <c r="N33" s="564"/>
      <c r="O33" s="564"/>
      <c r="P33" s="564"/>
      <c r="Q33" s="564"/>
      <c r="R33" s="564"/>
      <c r="S33" s="564"/>
      <c r="T33" s="564"/>
      <c r="U33" s="563"/>
      <c r="V33" s="564"/>
      <c r="W33" s="664"/>
      <c r="Y33" s="588"/>
      <c r="Z33" s="588" t="str">
        <f t="shared" si="0"/>
        <v>Добавить территорию действия тарифа</v>
      </c>
      <c r="AA33" s="588"/>
      <c r="AB33" s="588"/>
      <c r="AC33" s="588"/>
      <c r="AI33" s="584"/>
      <c r="AJ33" s="584"/>
    </row>
    <row r="34" spans="1:36" s="522" customFormat="1" ht="15" customHeight="1">
      <c r="A34" s="876"/>
      <c r="B34" s="876"/>
      <c r="C34" s="876"/>
      <c r="D34" s="876"/>
      <c r="E34" s="876"/>
      <c r="F34" s="876"/>
      <c r="G34" s="876"/>
      <c r="H34" s="876"/>
      <c r="I34" s="876"/>
      <c r="J34" s="876"/>
      <c r="K34" s="876"/>
      <c r="L34" s="492"/>
      <c r="M34" s="565" t="s">
        <v>309</v>
      </c>
      <c r="N34" s="564"/>
      <c r="O34" s="564"/>
      <c r="P34" s="564"/>
      <c r="Q34" s="564"/>
      <c r="R34" s="564"/>
      <c r="S34" s="564"/>
      <c r="T34" s="564"/>
      <c r="U34" s="563"/>
      <c r="V34" s="564"/>
      <c r="W34" s="664"/>
      <c r="X34" s="586"/>
      <c r="Y34" s="586"/>
      <c r="Z34" s="586"/>
      <c r="AA34" s="586"/>
      <c r="AB34" s="586"/>
      <c r="AC34" s="586"/>
      <c r="AD34" s="586"/>
      <c r="AE34" s="586"/>
      <c r="AF34" s="586"/>
      <c r="AG34" s="586"/>
      <c r="AH34" s="586"/>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6" t="s">
        <v>633</v>
      </c>
      <c r="N36" s="1196"/>
      <c r="O36" s="1196"/>
      <c r="P36" s="1196"/>
      <c r="Q36" s="1196"/>
      <c r="R36" s="1196"/>
      <c r="S36" s="1196"/>
      <c r="T36" s="1196"/>
      <c r="U36" s="1196"/>
      <c r="V36" s="1196"/>
      <c r="W36" s="1196"/>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sheetPr codeName="List05_3_i">
    <tabColor indexed="22"/>
  </sheetPr>
  <dimension ref="A1:T19"/>
  <sheetViews>
    <sheetView showGridLines="0" topLeftCell="E1" zoomScaleNormal="100" workbookViewId="0"/>
  </sheetViews>
  <sheetFormatPr defaultColWidth="10.5703125" defaultRowHeight="14.25"/>
  <cols>
    <col min="1" max="1" width="3.7109375" style="806" hidden="1" customWidth="1"/>
    <col min="2" max="4" width="3.7109375" style="807" hidden="1" customWidth="1"/>
    <col min="5" max="5" width="3.7109375" style="808" customWidth="1"/>
    <col min="6" max="6" width="9.7109375" style="798" customWidth="1"/>
    <col min="7" max="7" width="37.7109375" style="798" customWidth="1"/>
    <col min="8" max="8" width="66.85546875" style="798" customWidth="1"/>
    <col min="9" max="9" width="115.7109375" style="798" customWidth="1"/>
    <col min="10" max="11" width="10.5703125" style="807"/>
    <col min="12" max="12" width="11.140625" style="807" customWidth="1"/>
    <col min="13" max="20" width="10.5703125" style="807"/>
    <col min="21" max="16384" width="10.5703125" style="798"/>
  </cols>
  <sheetData>
    <row r="1" spans="1:20" ht="3" customHeight="1">
      <c r="A1" s="806" t="s">
        <v>50</v>
      </c>
    </row>
    <row r="2" spans="1:20" ht="22.5">
      <c r="F2" s="1197" t="s">
        <v>492</v>
      </c>
      <c r="G2" s="1198"/>
      <c r="H2" s="1199"/>
      <c r="I2" s="805"/>
    </row>
    <row r="3" spans="1:20" ht="3" customHeight="1"/>
    <row r="4" spans="1:20" s="570" customFormat="1" ht="11.25">
      <c r="A4" s="770"/>
      <c r="B4" s="770"/>
      <c r="C4" s="770"/>
      <c r="D4" s="770"/>
      <c r="F4" s="1149" t="s">
        <v>454</v>
      </c>
      <c r="G4" s="1149"/>
      <c r="H4" s="1149"/>
      <c r="I4" s="1200" t="s">
        <v>455</v>
      </c>
      <c r="J4" s="770"/>
      <c r="K4" s="770"/>
      <c r="L4" s="770"/>
      <c r="M4" s="770"/>
      <c r="N4" s="770"/>
      <c r="O4" s="770"/>
      <c r="P4" s="770"/>
      <c r="Q4" s="770"/>
      <c r="R4" s="770"/>
      <c r="S4" s="770"/>
      <c r="T4" s="770"/>
    </row>
    <row r="5" spans="1:20" s="570" customFormat="1" ht="11.25" customHeight="1">
      <c r="A5" s="770"/>
      <c r="B5" s="770"/>
      <c r="C5" s="770"/>
      <c r="D5" s="770"/>
      <c r="F5" s="775" t="s">
        <v>92</v>
      </c>
      <c r="G5" s="809" t="s">
        <v>457</v>
      </c>
      <c r="H5" s="800" t="s">
        <v>442</v>
      </c>
      <c r="I5" s="1200"/>
      <c r="J5" s="770"/>
      <c r="K5" s="770"/>
      <c r="L5" s="770"/>
      <c r="M5" s="770"/>
      <c r="N5" s="770"/>
      <c r="O5" s="770"/>
      <c r="P5" s="770"/>
      <c r="Q5" s="770"/>
      <c r="R5" s="770"/>
      <c r="S5" s="770"/>
      <c r="T5" s="770"/>
    </row>
    <row r="6" spans="1:20" s="570" customFormat="1" ht="12" customHeight="1">
      <c r="A6" s="770"/>
      <c r="B6" s="770"/>
      <c r="C6" s="770"/>
      <c r="D6" s="770"/>
      <c r="F6" s="810" t="s">
        <v>93</v>
      </c>
      <c r="G6" s="811">
        <v>2</v>
      </c>
      <c r="H6" s="812">
        <v>3</v>
      </c>
      <c r="I6" s="607">
        <v>4</v>
      </c>
      <c r="J6" s="770">
        <v>4</v>
      </c>
      <c r="K6" s="770"/>
      <c r="L6" s="770"/>
      <c r="M6" s="770"/>
      <c r="N6" s="770"/>
      <c r="O6" s="770"/>
      <c r="P6" s="770"/>
      <c r="Q6" s="770"/>
      <c r="R6" s="770"/>
      <c r="S6" s="770"/>
      <c r="T6" s="770"/>
    </row>
    <row r="7" spans="1:20" s="570" customFormat="1" ht="18.75">
      <c r="A7" s="770"/>
      <c r="B7" s="770"/>
      <c r="C7" s="770"/>
      <c r="D7" s="770"/>
      <c r="F7" s="813">
        <v>1</v>
      </c>
      <c r="G7" s="814" t="s">
        <v>493</v>
      </c>
      <c r="H7" s="804" t="str">
        <f>IF(dateCh="","",dateCh)</f>
        <v>27.12.2018</v>
      </c>
      <c r="I7" s="815" t="s">
        <v>494</v>
      </c>
      <c r="J7" s="614"/>
      <c r="K7" s="770"/>
      <c r="L7" s="770"/>
      <c r="M7" s="770"/>
      <c r="N7" s="770"/>
      <c r="O7" s="770"/>
      <c r="P7" s="770"/>
      <c r="Q7" s="770"/>
      <c r="R7" s="770"/>
      <c r="S7" s="770"/>
      <c r="T7" s="770"/>
    </row>
    <row r="8" spans="1:20" s="570" customFormat="1" ht="45">
      <c r="A8" s="1201">
        <v>1</v>
      </c>
      <c r="B8" s="770"/>
      <c r="C8" s="770"/>
      <c r="D8" s="770"/>
      <c r="F8" s="813" t="str">
        <f>"2." &amp;mergeValue(A8)</f>
        <v>2.1</v>
      </c>
      <c r="G8" s="814" t="s">
        <v>495</v>
      </c>
      <c r="H8" s="804"/>
      <c r="I8" s="815" t="s">
        <v>591</v>
      </c>
      <c r="J8" s="614"/>
      <c r="K8" s="770"/>
      <c r="L8" s="770"/>
      <c r="M8" s="770"/>
      <c r="N8" s="770"/>
      <c r="O8" s="770"/>
      <c r="P8" s="770"/>
      <c r="Q8" s="770"/>
      <c r="R8" s="770"/>
      <c r="S8" s="770"/>
      <c r="T8" s="770"/>
    </row>
    <row r="9" spans="1:20" s="570" customFormat="1" ht="22.5">
      <c r="A9" s="1201"/>
      <c r="B9" s="770"/>
      <c r="C9" s="770"/>
      <c r="D9" s="770"/>
      <c r="F9" s="813" t="str">
        <f>"3." &amp;mergeValue(A9)</f>
        <v>3.1</v>
      </c>
      <c r="G9" s="814" t="s">
        <v>496</v>
      </c>
      <c r="H9" s="804"/>
      <c r="I9" s="815" t="s">
        <v>589</v>
      </c>
      <c r="J9" s="614"/>
      <c r="K9" s="770"/>
      <c r="L9" s="770"/>
      <c r="M9" s="770"/>
      <c r="N9" s="770"/>
      <c r="O9" s="770"/>
      <c r="P9" s="770"/>
      <c r="Q9" s="770"/>
      <c r="R9" s="770"/>
      <c r="S9" s="770"/>
      <c r="T9" s="770"/>
    </row>
    <row r="10" spans="1:20" s="570" customFormat="1" ht="22.5">
      <c r="A10" s="1201"/>
      <c r="B10" s="770"/>
      <c r="C10" s="770"/>
      <c r="D10" s="770"/>
      <c r="F10" s="813" t="str">
        <f>"4."&amp;mergeValue(A10)</f>
        <v>4.1</v>
      </c>
      <c r="G10" s="814" t="s">
        <v>497</v>
      </c>
      <c r="H10" s="800" t="s">
        <v>458</v>
      </c>
      <c r="I10" s="815"/>
      <c r="J10" s="614"/>
      <c r="K10" s="770"/>
      <c r="L10" s="770"/>
      <c r="M10" s="770"/>
      <c r="N10" s="770"/>
      <c r="O10" s="770"/>
      <c r="P10" s="770"/>
      <c r="Q10" s="770"/>
      <c r="R10" s="770"/>
      <c r="S10" s="770"/>
      <c r="T10" s="770"/>
    </row>
    <row r="11" spans="1:20" s="570" customFormat="1" ht="18.75">
      <c r="A11" s="1201"/>
      <c r="B11" s="1201">
        <v>1</v>
      </c>
      <c r="C11" s="776"/>
      <c r="D11" s="776"/>
      <c r="F11" s="813" t="str">
        <f>"4."&amp;mergeValue(A11) &amp;"."&amp;mergeValue(B11)</f>
        <v>4.1.1</v>
      </c>
      <c r="G11" s="829" t="s">
        <v>593</v>
      </c>
      <c r="H11" s="804" t="str">
        <f>IF(region_name="","",region_name)</f>
        <v>Ростовская область</v>
      </c>
      <c r="I11" s="815" t="s">
        <v>500</v>
      </c>
      <c r="J11" s="614"/>
      <c r="K11" s="770"/>
      <c r="L11" s="770"/>
      <c r="M11" s="770"/>
      <c r="N11" s="770"/>
      <c r="O11" s="770"/>
      <c r="P11" s="770"/>
      <c r="Q11" s="770"/>
      <c r="R11" s="770"/>
      <c r="S11" s="770"/>
      <c r="T11" s="770"/>
    </row>
    <row r="12" spans="1:20" s="570" customFormat="1" ht="22.5">
      <c r="A12" s="1201"/>
      <c r="B12" s="1201"/>
      <c r="C12" s="1201">
        <v>1</v>
      </c>
      <c r="D12" s="776"/>
      <c r="F12" s="813" t="str">
        <f>"4."&amp;mergeValue(A12) &amp;"."&amp;mergeValue(B12)&amp;"."&amp;mergeValue(C12)</f>
        <v>4.1.1.1</v>
      </c>
      <c r="G12" s="816" t="s">
        <v>498</v>
      </c>
      <c r="H12" s="804"/>
      <c r="I12" s="815" t="s">
        <v>501</v>
      </c>
      <c r="J12" s="614"/>
      <c r="K12" s="770"/>
      <c r="L12" s="770"/>
      <c r="M12" s="770"/>
      <c r="N12" s="770"/>
      <c r="O12" s="770"/>
      <c r="P12" s="770"/>
      <c r="Q12" s="770"/>
      <c r="R12" s="770"/>
      <c r="S12" s="770"/>
      <c r="T12" s="770"/>
    </row>
    <row r="13" spans="1:20" s="570" customFormat="1" ht="39" customHeight="1">
      <c r="A13" s="1201"/>
      <c r="B13" s="1201"/>
      <c r="C13" s="1201"/>
      <c r="D13" s="776">
        <v>1</v>
      </c>
      <c r="F13" s="813" t="str">
        <f>"4."&amp;mergeValue(A13) &amp;"."&amp;mergeValue(B13)&amp;"."&amp;mergeValue(C13)&amp;"."&amp;mergeValue(D13)</f>
        <v>4.1.1.1.1</v>
      </c>
      <c r="G13" s="817" t="s">
        <v>499</v>
      </c>
      <c r="H13" s="804"/>
      <c r="I13" s="1202" t="s">
        <v>592</v>
      </c>
      <c r="J13" s="614"/>
      <c r="K13" s="770"/>
      <c r="L13" s="770"/>
      <c r="M13" s="770"/>
      <c r="N13" s="770"/>
      <c r="O13" s="770"/>
      <c r="P13" s="770"/>
      <c r="Q13" s="770"/>
      <c r="R13" s="770"/>
      <c r="S13" s="770"/>
      <c r="T13" s="770"/>
    </row>
    <row r="14" spans="1:20" s="570" customFormat="1" ht="18.75">
      <c r="A14" s="1201"/>
      <c r="B14" s="1201"/>
      <c r="C14" s="1201"/>
      <c r="D14" s="776"/>
      <c r="F14" s="818"/>
      <c r="G14" s="758" t="s">
        <v>4</v>
      </c>
      <c r="H14" s="623"/>
      <c r="I14" s="1202"/>
      <c r="J14" s="614"/>
      <c r="K14" s="770"/>
      <c r="L14" s="770"/>
      <c r="M14" s="770"/>
      <c r="N14" s="770"/>
      <c r="O14" s="770"/>
      <c r="P14" s="770"/>
      <c r="Q14" s="770"/>
      <c r="R14" s="770"/>
      <c r="S14" s="770"/>
      <c r="T14" s="770"/>
    </row>
    <row r="15" spans="1:20" s="570" customFormat="1" ht="18.75">
      <c r="A15" s="1201"/>
      <c r="B15" s="1201"/>
      <c r="C15" s="776"/>
      <c r="D15" s="776"/>
      <c r="F15" s="633"/>
      <c r="G15" s="576" t="s">
        <v>403</v>
      </c>
      <c r="H15" s="634"/>
      <c r="I15" s="635"/>
      <c r="J15" s="614"/>
      <c r="K15" s="770"/>
      <c r="L15" s="770"/>
      <c r="M15" s="770"/>
      <c r="N15" s="770"/>
      <c r="O15" s="770"/>
      <c r="P15" s="770"/>
      <c r="Q15" s="770"/>
      <c r="R15" s="770"/>
      <c r="S15" s="770"/>
      <c r="T15" s="770"/>
    </row>
    <row r="16" spans="1:20" s="570" customFormat="1" ht="18.75">
      <c r="A16" s="1201"/>
      <c r="B16" s="770"/>
      <c r="C16" s="770"/>
      <c r="D16" s="770"/>
      <c r="F16" s="818"/>
      <c r="G16" s="732" t="s">
        <v>507</v>
      </c>
      <c r="H16" s="819"/>
      <c r="I16" s="820"/>
      <c r="J16" s="614"/>
      <c r="K16" s="770"/>
      <c r="L16" s="770"/>
      <c r="M16" s="770"/>
      <c r="N16" s="770"/>
      <c r="O16" s="770"/>
      <c r="P16" s="770"/>
      <c r="Q16" s="770"/>
      <c r="R16" s="770"/>
      <c r="S16" s="770"/>
      <c r="T16" s="770"/>
    </row>
    <row r="17" spans="1:20" s="570" customFormat="1" ht="18.75">
      <c r="A17" s="770"/>
      <c r="B17" s="770"/>
      <c r="C17" s="770"/>
      <c r="D17" s="770"/>
      <c r="F17" s="818"/>
      <c r="G17" s="735" t="s">
        <v>506</v>
      </c>
      <c r="H17" s="819"/>
      <c r="I17" s="820"/>
      <c r="J17" s="614"/>
      <c r="K17" s="770"/>
      <c r="L17" s="770"/>
      <c r="M17" s="770"/>
      <c r="N17" s="770"/>
      <c r="O17" s="770"/>
      <c r="P17" s="770"/>
      <c r="Q17" s="770"/>
      <c r="R17" s="770"/>
      <c r="S17" s="770"/>
      <c r="T17" s="770"/>
    </row>
    <row r="18" spans="1:20" s="771" customFormat="1" ht="3" customHeight="1">
      <c r="A18" s="772"/>
      <c r="B18" s="772"/>
      <c r="C18" s="772"/>
      <c r="D18" s="772"/>
      <c r="F18" s="624"/>
      <c r="G18" s="625"/>
      <c r="H18" s="626"/>
      <c r="I18" s="627"/>
      <c r="J18" s="772"/>
      <c r="K18" s="772"/>
      <c r="L18" s="772"/>
      <c r="M18" s="772"/>
      <c r="N18" s="772"/>
      <c r="O18" s="772"/>
      <c r="P18" s="772"/>
      <c r="Q18" s="772"/>
      <c r="R18" s="772"/>
      <c r="S18" s="772"/>
      <c r="T18" s="772"/>
    </row>
    <row r="19" spans="1:20" s="771" customFormat="1" ht="15" customHeight="1">
      <c r="A19" s="772"/>
      <c r="B19" s="772"/>
      <c r="C19" s="772"/>
      <c r="D19" s="772"/>
      <c r="F19" s="821"/>
      <c r="G19" s="1196" t="s">
        <v>594</v>
      </c>
      <c r="H19" s="1196"/>
      <c r="I19" s="822"/>
      <c r="J19" s="772"/>
      <c r="K19" s="772"/>
      <c r="L19" s="772"/>
      <c r="M19" s="772"/>
      <c r="N19" s="772"/>
      <c r="O19" s="772"/>
      <c r="P19" s="772"/>
      <c r="Q19" s="772"/>
      <c r="R19" s="772"/>
      <c r="S19" s="772"/>
      <c r="T19" s="77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codeName="List06_3_i">
    <tabColor rgb="FFEAEBEE"/>
  </sheetPr>
  <dimension ref="A1:AJ36"/>
  <sheetViews>
    <sheetView showGridLines="0" topLeftCell="I4" zoomScaleNormal="100" workbookViewId="0"/>
  </sheetViews>
  <sheetFormatPr defaultColWidth="10.5703125" defaultRowHeight="14.25"/>
  <cols>
    <col min="1" max="6" width="10.5703125" style="807" hidden="1" customWidth="1"/>
    <col min="7" max="8" width="9.140625" style="806" hidden="1" customWidth="1"/>
    <col min="9" max="9" width="3.7109375" style="686" customWidth="1"/>
    <col min="10" max="11" width="3.7109375" style="808" customWidth="1"/>
    <col min="12" max="12" width="12.7109375" style="798" customWidth="1"/>
    <col min="13" max="13" width="44.7109375" style="798" customWidth="1"/>
    <col min="14" max="14" width="1.7109375" style="798" hidden="1" customWidth="1"/>
    <col min="15" max="17" width="23.7109375" style="798" hidden="1" customWidth="1"/>
    <col min="18" max="18" width="11.7109375" style="798" customWidth="1"/>
    <col min="19" max="19" width="3.7109375" style="798" customWidth="1"/>
    <col min="20" max="20" width="11.7109375" style="798" customWidth="1"/>
    <col min="21" max="21" width="8.5703125" style="798" hidden="1" customWidth="1"/>
    <col min="22" max="22" width="4.7109375" style="798" customWidth="1"/>
    <col min="23" max="23" width="115.7109375" style="798" customWidth="1"/>
    <col min="24" max="25" width="10.5703125" style="807"/>
    <col min="26" max="26" width="11.140625" style="807" customWidth="1"/>
    <col min="27" max="34" width="10.5703125" style="807"/>
    <col min="35" max="256" width="10.5703125" style="798"/>
    <col min="257" max="264" width="0" style="798" hidden="1" customWidth="1"/>
    <col min="265" max="265" width="3.7109375" style="798" customWidth="1"/>
    <col min="266" max="266" width="3.85546875" style="798" customWidth="1"/>
    <col min="267" max="267" width="3.7109375" style="798" customWidth="1"/>
    <col min="268" max="268" width="12.7109375" style="798" customWidth="1"/>
    <col min="269" max="269" width="52.7109375" style="798" customWidth="1"/>
    <col min="270" max="273" width="0" style="798" hidden="1" customWidth="1"/>
    <col min="274" max="274" width="12.28515625" style="798" customWidth="1"/>
    <col min="275" max="275" width="6.42578125" style="798" customWidth="1"/>
    <col min="276" max="276" width="12.28515625" style="798" customWidth="1"/>
    <col min="277" max="277" width="0" style="798" hidden="1" customWidth="1"/>
    <col min="278" max="278" width="3.7109375" style="798" customWidth="1"/>
    <col min="279" max="279" width="11.140625" style="798" bestFit="1" customWidth="1"/>
    <col min="280" max="281" width="10.5703125" style="798"/>
    <col min="282" max="282" width="11.140625" style="798" customWidth="1"/>
    <col min="283" max="512" width="10.5703125" style="798"/>
    <col min="513" max="520" width="0" style="798" hidden="1" customWidth="1"/>
    <col min="521" max="521" width="3.7109375" style="798" customWidth="1"/>
    <col min="522" max="522" width="3.85546875" style="798" customWidth="1"/>
    <col min="523" max="523" width="3.7109375" style="798" customWidth="1"/>
    <col min="524" max="524" width="12.7109375" style="798" customWidth="1"/>
    <col min="525" max="525" width="52.7109375" style="798" customWidth="1"/>
    <col min="526" max="529" width="0" style="798" hidden="1" customWidth="1"/>
    <col min="530" max="530" width="12.28515625" style="798" customWidth="1"/>
    <col min="531" max="531" width="6.42578125" style="798" customWidth="1"/>
    <col min="532" max="532" width="12.28515625" style="798" customWidth="1"/>
    <col min="533" max="533" width="0" style="798" hidden="1" customWidth="1"/>
    <col min="534" max="534" width="3.7109375" style="798" customWidth="1"/>
    <col min="535" max="535" width="11.140625" style="798" bestFit="1" customWidth="1"/>
    <col min="536" max="537" width="10.5703125" style="798"/>
    <col min="538" max="538" width="11.140625" style="798" customWidth="1"/>
    <col min="539" max="768" width="10.5703125" style="798"/>
    <col min="769" max="776" width="0" style="798" hidden="1" customWidth="1"/>
    <col min="777" max="777" width="3.7109375" style="798" customWidth="1"/>
    <col min="778" max="778" width="3.85546875" style="798" customWidth="1"/>
    <col min="779" max="779" width="3.7109375" style="798" customWidth="1"/>
    <col min="780" max="780" width="12.7109375" style="798" customWidth="1"/>
    <col min="781" max="781" width="52.7109375" style="798" customWidth="1"/>
    <col min="782" max="785" width="0" style="798" hidden="1" customWidth="1"/>
    <col min="786" max="786" width="12.28515625" style="798" customWidth="1"/>
    <col min="787" max="787" width="6.42578125" style="798" customWidth="1"/>
    <col min="788" max="788" width="12.28515625" style="798" customWidth="1"/>
    <col min="789" max="789" width="0" style="798" hidden="1" customWidth="1"/>
    <col min="790" max="790" width="3.7109375" style="798" customWidth="1"/>
    <col min="791" max="791" width="11.140625" style="798" bestFit="1" customWidth="1"/>
    <col min="792" max="793" width="10.5703125" style="798"/>
    <col min="794" max="794" width="11.140625" style="798" customWidth="1"/>
    <col min="795" max="1024" width="10.5703125" style="798"/>
    <col min="1025" max="1032" width="0" style="798" hidden="1" customWidth="1"/>
    <col min="1033" max="1033" width="3.7109375" style="798" customWidth="1"/>
    <col min="1034" max="1034" width="3.85546875" style="798" customWidth="1"/>
    <col min="1035" max="1035" width="3.7109375" style="798" customWidth="1"/>
    <col min="1036" max="1036" width="12.7109375" style="798" customWidth="1"/>
    <col min="1037" max="1037" width="52.7109375" style="798" customWidth="1"/>
    <col min="1038" max="1041" width="0" style="798" hidden="1" customWidth="1"/>
    <col min="1042" max="1042" width="12.28515625" style="798" customWidth="1"/>
    <col min="1043" max="1043" width="6.42578125" style="798" customWidth="1"/>
    <col min="1044" max="1044" width="12.28515625" style="798" customWidth="1"/>
    <col min="1045" max="1045" width="0" style="798" hidden="1" customWidth="1"/>
    <col min="1046" max="1046" width="3.7109375" style="798" customWidth="1"/>
    <col min="1047" max="1047" width="11.140625" style="798" bestFit="1" customWidth="1"/>
    <col min="1048" max="1049" width="10.5703125" style="798"/>
    <col min="1050" max="1050" width="11.140625" style="798" customWidth="1"/>
    <col min="1051" max="1280" width="10.5703125" style="798"/>
    <col min="1281" max="1288" width="0" style="798" hidden="1" customWidth="1"/>
    <col min="1289" max="1289" width="3.7109375" style="798" customWidth="1"/>
    <col min="1290" max="1290" width="3.85546875" style="798" customWidth="1"/>
    <col min="1291" max="1291" width="3.7109375" style="798" customWidth="1"/>
    <col min="1292" max="1292" width="12.7109375" style="798" customWidth="1"/>
    <col min="1293" max="1293" width="52.7109375" style="798" customWidth="1"/>
    <col min="1294" max="1297" width="0" style="798" hidden="1" customWidth="1"/>
    <col min="1298" max="1298" width="12.28515625" style="798" customWidth="1"/>
    <col min="1299" max="1299" width="6.42578125" style="798" customWidth="1"/>
    <col min="1300" max="1300" width="12.28515625" style="798" customWidth="1"/>
    <col min="1301" max="1301" width="0" style="798" hidden="1" customWidth="1"/>
    <col min="1302" max="1302" width="3.7109375" style="798" customWidth="1"/>
    <col min="1303" max="1303" width="11.140625" style="798" bestFit="1" customWidth="1"/>
    <col min="1304" max="1305" width="10.5703125" style="798"/>
    <col min="1306" max="1306" width="11.140625" style="798" customWidth="1"/>
    <col min="1307" max="1536" width="10.5703125" style="798"/>
    <col min="1537" max="1544" width="0" style="798" hidden="1" customWidth="1"/>
    <col min="1545" max="1545" width="3.7109375" style="798" customWidth="1"/>
    <col min="1546" max="1546" width="3.85546875" style="798" customWidth="1"/>
    <col min="1547" max="1547" width="3.7109375" style="798" customWidth="1"/>
    <col min="1548" max="1548" width="12.7109375" style="798" customWidth="1"/>
    <col min="1549" max="1549" width="52.7109375" style="798" customWidth="1"/>
    <col min="1550" max="1553" width="0" style="798" hidden="1" customWidth="1"/>
    <col min="1554" max="1554" width="12.28515625" style="798" customWidth="1"/>
    <col min="1555" max="1555" width="6.42578125" style="798" customWidth="1"/>
    <col min="1556" max="1556" width="12.28515625" style="798" customWidth="1"/>
    <col min="1557" max="1557" width="0" style="798" hidden="1" customWidth="1"/>
    <col min="1558" max="1558" width="3.7109375" style="798" customWidth="1"/>
    <col min="1559" max="1559" width="11.140625" style="798" bestFit="1" customWidth="1"/>
    <col min="1560" max="1561" width="10.5703125" style="798"/>
    <col min="1562" max="1562" width="11.140625" style="798" customWidth="1"/>
    <col min="1563" max="1792" width="10.5703125" style="798"/>
    <col min="1793" max="1800" width="0" style="798" hidden="1" customWidth="1"/>
    <col min="1801" max="1801" width="3.7109375" style="798" customWidth="1"/>
    <col min="1802" max="1802" width="3.85546875" style="798" customWidth="1"/>
    <col min="1803" max="1803" width="3.7109375" style="798" customWidth="1"/>
    <col min="1804" max="1804" width="12.7109375" style="798" customWidth="1"/>
    <col min="1805" max="1805" width="52.7109375" style="798" customWidth="1"/>
    <col min="1806" max="1809" width="0" style="798" hidden="1" customWidth="1"/>
    <col min="1810" max="1810" width="12.28515625" style="798" customWidth="1"/>
    <col min="1811" max="1811" width="6.42578125" style="798" customWidth="1"/>
    <col min="1812" max="1812" width="12.28515625" style="798" customWidth="1"/>
    <col min="1813" max="1813" width="0" style="798" hidden="1" customWidth="1"/>
    <col min="1814" max="1814" width="3.7109375" style="798" customWidth="1"/>
    <col min="1815" max="1815" width="11.140625" style="798" bestFit="1" customWidth="1"/>
    <col min="1816" max="1817" width="10.5703125" style="798"/>
    <col min="1818" max="1818" width="11.140625" style="798" customWidth="1"/>
    <col min="1819" max="2048" width="10.5703125" style="798"/>
    <col min="2049" max="2056" width="0" style="798" hidden="1" customWidth="1"/>
    <col min="2057" max="2057" width="3.7109375" style="798" customWidth="1"/>
    <col min="2058" max="2058" width="3.85546875" style="798" customWidth="1"/>
    <col min="2059" max="2059" width="3.7109375" style="798" customWidth="1"/>
    <col min="2060" max="2060" width="12.7109375" style="798" customWidth="1"/>
    <col min="2061" max="2061" width="52.7109375" style="798" customWidth="1"/>
    <col min="2062" max="2065" width="0" style="798" hidden="1" customWidth="1"/>
    <col min="2066" max="2066" width="12.28515625" style="798" customWidth="1"/>
    <col min="2067" max="2067" width="6.42578125" style="798" customWidth="1"/>
    <col min="2068" max="2068" width="12.28515625" style="798" customWidth="1"/>
    <col min="2069" max="2069" width="0" style="798" hidden="1" customWidth="1"/>
    <col min="2070" max="2070" width="3.7109375" style="798" customWidth="1"/>
    <col min="2071" max="2071" width="11.140625" style="798" bestFit="1" customWidth="1"/>
    <col min="2072" max="2073" width="10.5703125" style="798"/>
    <col min="2074" max="2074" width="11.140625" style="798" customWidth="1"/>
    <col min="2075" max="2304" width="10.5703125" style="798"/>
    <col min="2305" max="2312" width="0" style="798" hidden="1" customWidth="1"/>
    <col min="2313" max="2313" width="3.7109375" style="798" customWidth="1"/>
    <col min="2314" max="2314" width="3.85546875" style="798" customWidth="1"/>
    <col min="2315" max="2315" width="3.7109375" style="798" customWidth="1"/>
    <col min="2316" max="2316" width="12.7109375" style="798" customWidth="1"/>
    <col min="2317" max="2317" width="52.7109375" style="798" customWidth="1"/>
    <col min="2318" max="2321" width="0" style="798" hidden="1" customWidth="1"/>
    <col min="2322" max="2322" width="12.28515625" style="798" customWidth="1"/>
    <col min="2323" max="2323" width="6.42578125" style="798" customWidth="1"/>
    <col min="2324" max="2324" width="12.28515625" style="798" customWidth="1"/>
    <col min="2325" max="2325" width="0" style="798" hidden="1" customWidth="1"/>
    <col min="2326" max="2326" width="3.7109375" style="798" customWidth="1"/>
    <col min="2327" max="2327" width="11.140625" style="798" bestFit="1" customWidth="1"/>
    <col min="2328" max="2329" width="10.5703125" style="798"/>
    <col min="2330" max="2330" width="11.140625" style="798" customWidth="1"/>
    <col min="2331" max="2560" width="10.5703125" style="798"/>
    <col min="2561" max="2568" width="0" style="798" hidden="1" customWidth="1"/>
    <col min="2569" max="2569" width="3.7109375" style="798" customWidth="1"/>
    <col min="2570" max="2570" width="3.85546875" style="798" customWidth="1"/>
    <col min="2571" max="2571" width="3.7109375" style="798" customWidth="1"/>
    <col min="2572" max="2572" width="12.7109375" style="798" customWidth="1"/>
    <col min="2573" max="2573" width="52.7109375" style="798" customWidth="1"/>
    <col min="2574" max="2577" width="0" style="798" hidden="1" customWidth="1"/>
    <col min="2578" max="2578" width="12.28515625" style="798" customWidth="1"/>
    <col min="2579" max="2579" width="6.42578125" style="798" customWidth="1"/>
    <col min="2580" max="2580" width="12.28515625" style="798" customWidth="1"/>
    <col min="2581" max="2581" width="0" style="798" hidden="1" customWidth="1"/>
    <col min="2582" max="2582" width="3.7109375" style="798" customWidth="1"/>
    <col min="2583" max="2583" width="11.140625" style="798" bestFit="1" customWidth="1"/>
    <col min="2584" max="2585" width="10.5703125" style="798"/>
    <col min="2586" max="2586" width="11.140625" style="798" customWidth="1"/>
    <col min="2587" max="2816" width="10.5703125" style="798"/>
    <col min="2817" max="2824" width="0" style="798" hidden="1" customWidth="1"/>
    <col min="2825" max="2825" width="3.7109375" style="798" customWidth="1"/>
    <col min="2826" max="2826" width="3.85546875" style="798" customWidth="1"/>
    <col min="2827" max="2827" width="3.7109375" style="798" customWidth="1"/>
    <col min="2828" max="2828" width="12.7109375" style="798" customWidth="1"/>
    <col min="2829" max="2829" width="52.7109375" style="798" customWidth="1"/>
    <col min="2830" max="2833" width="0" style="798" hidden="1" customWidth="1"/>
    <col min="2834" max="2834" width="12.28515625" style="798" customWidth="1"/>
    <col min="2835" max="2835" width="6.42578125" style="798" customWidth="1"/>
    <col min="2836" max="2836" width="12.28515625" style="798" customWidth="1"/>
    <col min="2837" max="2837" width="0" style="798" hidden="1" customWidth="1"/>
    <col min="2838" max="2838" width="3.7109375" style="798" customWidth="1"/>
    <col min="2839" max="2839" width="11.140625" style="798" bestFit="1" customWidth="1"/>
    <col min="2840" max="2841" width="10.5703125" style="798"/>
    <col min="2842" max="2842" width="11.140625" style="798" customWidth="1"/>
    <col min="2843" max="3072" width="10.5703125" style="798"/>
    <col min="3073" max="3080" width="0" style="798" hidden="1" customWidth="1"/>
    <col min="3081" max="3081" width="3.7109375" style="798" customWidth="1"/>
    <col min="3082" max="3082" width="3.85546875" style="798" customWidth="1"/>
    <col min="3083" max="3083" width="3.7109375" style="798" customWidth="1"/>
    <col min="3084" max="3084" width="12.7109375" style="798" customWidth="1"/>
    <col min="3085" max="3085" width="52.7109375" style="798" customWidth="1"/>
    <col min="3086" max="3089" width="0" style="798" hidden="1" customWidth="1"/>
    <col min="3090" max="3090" width="12.28515625" style="798" customWidth="1"/>
    <col min="3091" max="3091" width="6.42578125" style="798" customWidth="1"/>
    <col min="3092" max="3092" width="12.28515625" style="798" customWidth="1"/>
    <col min="3093" max="3093" width="0" style="798" hidden="1" customWidth="1"/>
    <col min="3094" max="3094" width="3.7109375" style="798" customWidth="1"/>
    <col min="3095" max="3095" width="11.140625" style="798" bestFit="1" customWidth="1"/>
    <col min="3096" max="3097" width="10.5703125" style="798"/>
    <col min="3098" max="3098" width="11.140625" style="798" customWidth="1"/>
    <col min="3099" max="3328" width="10.5703125" style="798"/>
    <col min="3329" max="3336" width="0" style="798" hidden="1" customWidth="1"/>
    <col min="3337" max="3337" width="3.7109375" style="798" customWidth="1"/>
    <col min="3338" max="3338" width="3.85546875" style="798" customWidth="1"/>
    <col min="3339" max="3339" width="3.7109375" style="798" customWidth="1"/>
    <col min="3340" max="3340" width="12.7109375" style="798" customWidth="1"/>
    <col min="3341" max="3341" width="52.7109375" style="798" customWidth="1"/>
    <col min="3342" max="3345" width="0" style="798" hidden="1" customWidth="1"/>
    <col min="3346" max="3346" width="12.28515625" style="798" customWidth="1"/>
    <col min="3347" max="3347" width="6.42578125" style="798" customWidth="1"/>
    <col min="3348" max="3348" width="12.28515625" style="798" customWidth="1"/>
    <col min="3349" max="3349" width="0" style="798" hidden="1" customWidth="1"/>
    <col min="3350" max="3350" width="3.7109375" style="798" customWidth="1"/>
    <col min="3351" max="3351" width="11.140625" style="798" bestFit="1" customWidth="1"/>
    <col min="3352" max="3353" width="10.5703125" style="798"/>
    <col min="3354" max="3354" width="11.140625" style="798" customWidth="1"/>
    <col min="3355" max="3584" width="10.5703125" style="798"/>
    <col min="3585" max="3592" width="0" style="798" hidden="1" customWidth="1"/>
    <col min="3593" max="3593" width="3.7109375" style="798" customWidth="1"/>
    <col min="3594" max="3594" width="3.85546875" style="798" customWidth="1"/>
    <col min="3595" max="3595" width="3.7109375" style="798" customWidth="1"/>
    <col min="3596" max="3596" width="12.7109375" style="798" customWidth="1"/>
    <col min="3597" max="3597" width="52.7109375" style="798" customWidth="1"/>
    <col min="3598" max="3601" width="0" style="798" hidden="1" customWidth="1"/>
    <col min="3602" max="3602" width="12.28515625" style="798" customWidth="1"/>
    <col min="3603" max="3603" width="6.42578125" style="798" customWidth="1"/>
    <col min="3604" max="3604" width="12.28515625" style="798" customWidth="1"/>
    <col min="3605" max="3605" width="0" style="798" hidden="1" customWidth="1"/>
    <col min="3606" max="3606" width="3.7109375" style="798" customWidth="1"/>
    <col min="3607" max="3607" width="11.140625" style="798" bestFit="1" customWidth="1"/>
    <col min="3608" max="3609" width="10.5703125" style="798"/>
    <col min="3610" max="3610" width="11.140625" style="798" customWidth="1"/>
    <col min="3611" max="3840" width="10.5703125" style="798"/>
    <col min="3841" max="3848" width="0" style="798" hidden="1" customWidth="1"/>
    <col min="3849" max="3849" width="3.7109375" style="798" customWidth="1"/>
    <col min="3850" max="3850" width="3.85546875" style="798" customWidth="1"/>
    <col min="3851" max="3851" width="3.7109375" style="798" customWidth="1"/>
    <col min="3852" max="3852" width="12.7109375" style="798" customWidth="1"/>
    <col min="3853" max="3853" width="52.7109375" style="798" customWidth="1"/>
    <col min="3854" max="3857" width="0" style="798" hidden="1" customWidth="1"/>
    <col min="3858" max="3858" width="12.28515625" style="798" customWidth="1"/>
    <col min="3859" max="3859" width="6.42578125" style="798" customWidth="1"/>
    <col min="3860" max="3860" width="12.28515625" style="798" customWidth="1"/>
    <col min="3861" max="3861" width="0" style="798" hidden="1" customWidth="1"/>
    <col min="3862" max="3862" width="3.7109375" style="798" customWidth="1"/>
    <col min="3863" max="3863" width="11.140625" style="798" bestFit="1" customWidth="1"/>
    <col min="3864" max="3865" width="10.5703125" style="798"/>
    <col min="3866" max="3866" width="11.140625" style="798" customWidth="1"/>
    <col min="3867" max="4096" width="10.5703125" style="798"/>
    <col min="4097" max="4104" width="0" style="798" hidden="1" customWidth="1"/>
    <col min="4105" max="4105" width="3.7109375" style="798" customWidth="1"/>
    <col min="4106" max="4106" width="3.85546875" style="798" customWidth="1"/>
    <col min="4107" max="4107" width="3.7109375" style="798" customWidth="1"/>
    <col min="4108" max="4108" width="12.7109375" style="798" customWidth="1"/>
    <col min="4109" max="4109" width="52.7109375" style="798" customWidth="1"/>
    <col min="4110" max="4113" width="0" style="798" hidden="1" customWidth="1"/>
    <col min="4114" max="4114" width="12.28515625" style="798" customWidth="1"/>
    <col min="4115" max="4115" width="6.42578125" style="798" customWidth="1"/>
    <col min="4116" max="4116" width="12.28515625" style="798" customWidth="1"/>
    <col min="4117" max="4117" width="0" style="798" hidden="1" customWidth="1"/>
    <col min="4118" max="4118" width="3.7109375" style="798" customWidth="1"/>
    <col min="4119" max="4119" width="11.140625" style="798" bestFit="1" customWidth="1"/>
    <col min="4120" max="4121" width="10.5703125" style="798"/>
    <col min="4122" max="4122" width="11.140625" style="798" customWidth="1"/>
    <col min="4123" max="4352" width="10.5703125" style="798"/>
    <col min="4353" max="4360" width="0" style="798" hidden="1" customWidth="1"/>
    <col min="4361" max="4361" width="3.7109375" style="798" customWidth="1"/>
    <col min="4362" max="4362" width="3.85546875" style="798" customWidth="1"/>
    <col min="4363" max="4363" width="3.7109375" style="798" customWidth="1"/>
    <col min="4364" max="4364" width="12.7109375" style="798" customWidth="1"/>
    <col min="4365" max="4365" width="52.7109375" style="798" customWidth="1"/>
    <col min="4366" max="4369" width="0" style="798" hidden="1" customWidth="1"/>
    <col min="4370" max="4370" width="12.28515625" style="798" customWidth="1"/>
    <col min="4371" max="4371" width="6.42578125" style="798" customWidth="1"/>
    <col min="4372" max="4372" width="12.28515625" style="798" customWidth="1"/>
    <col min="4373" max="4373" width="0" style="798" hidden="1" customWidth="1"/>
    <col min="4374" max="4374" width="3.7109375" style="798" customWidth="1"/>
    <col min="4375" max="4375" width="11.140625" style="798" bestFit="1" customWidth="1"/>
    <col min="4376" max="4377" width="10.5703125" style="798"/>
    <col min="4378" max="4378" width="11.140625" style="798" customWidth="1"/>
    <col min="4379" max="4608" width="10.5703125" style="798"/>
    <col min="4609" max="4616" width="0" style="798" hidden="1" customWidth="1"/>
    <col min="4617" max="4617" width="3.7109375" style="798" customWidth="1"/>
    <col min="4618" max="4618" width="3.85546875" style="798" customWidth="1"/>
    <col min="4619" max="4619" width="3.7109375" style="798" customWidth="1"/>
    <col min="4620" max="4620" width="12.7109375" style="798" customWidth="1"/>
    <col min="4621" max="4621" width="52.7109375" style="798" customWidth="1"/>
    <col min="4622" max="4625" width="0" style="798" hidden="1" customWidth="1"/>
    <col min="4626" max="4626" width="12.28515625" style="798" customWidth="1"/>
    <col min="4627" max="4627" width="6.42578125" style="798" customWidth="1"/>
    <col min="4628" max="4628" width="12.28515625" style="798" customWidth="1"/>
    <col min="4629" max="4629" width="0" style="798" hidden="1" customWidth="1"/>
    <col min="4630" max="4630" width="3.7109375" style="798" customWidth="1"/>
    <col min="4631" max="4631" width="11.140625" style="798" bestFit="1" customWidth="1"/>
    <col min="4632" max="4633" width="10.5703125" style="798"/>
    <col min="4634" max="4634" width="11.140625" style="798" customWidth="1"/>
    <col min="4635" max="4864" width="10.5703125" style="798"/>
    <col min="4865" max="4872" width="0" style="798" hidden="1" customWidth="1"/>
    <col min="4873" max="4873" width="3.7109375" style="798" customWidth="1"/>
    <col min="4874" max="4874" width="3.85546875" style="798" customWidth="1"/>
    <col min="4875" max="4875" width="3.7109375" style="798" customWidth="1"/>
    <col min="4876" max="4876" width="12.7109375" style="798" customWidth="1"/>
    <col min="4877" max="4877" width="52.7109375" style="798" customWidth="1"/>
    <col min="4878" max="4881" width="0" style="798" hidden="1" customWidth="1"/>
    <col min="4882" max="4882" width="12.28515625" style="798" customWidth="1"/>
    <col min="4883" max="4883" width="6.42578125" style="798" customWidth="1"/>
    <col min="4884" max="4884" width="12.28515625" style="798" customWidth="1"/>
    <col min="4885" max="4885" width="0" style="798" hidden="1" customWidth="1"/>
    <col min="4886" max="4886" width="3.7109375" style="798" customWidth="1"/>
    <col min="4887" max="4887" width="11.140625" style="798" bestFit="1" customWidth="1"/>
    <col min="4888" max="4889" width="10.5703125" style="798"/>
    <col min="4890" max="4890" width="11.140625" style="798" customWidth="1"/>
    <col min="4891" max="5120" width="10.5703125" style="798"/>
    <col min="5121" max="5128" width="0" style="798" hidden="1" customWidth="1"/>
    <col min="5129" max="5129" width="3.7109375" style="798" customWidth="1"/>
    <col min="5130" max="5130" width="3.85546875" style="798" customWidth="1"/>
    <col min="5131" max="5131" width="3.7109375" style="798" customWidth="1"/>
    <col min="5132" max="5132" width="12.7109375" style="798" customWidth="1"/>
    <col min="5133" max="5133" width="52.7109375" style="798" customWidth="1"/>
    <col min="5134" max="5137" width="0" style="798" hidden="1" customWidth="1"/>
    <col min="5138" max="5138" width="12.28515625" style="798" customWidth="1"/>
    <col min="5139" max="5139" width="6.42578125" style="798" customWidth="1"/>
    <col min="5140" max="5140" width="12.28515625" style="798" customWidth="1"/>
    <col min="5141" max="5141" width="0" style="798" hidden="1" customWidth="1"/>
    <col min="5142" max="5142" width="3.7109375" style="798" customWidth="1"/>
    <col min="5143" max="5143" width="11.140625" style="798" bestFit="1" customWidth="1"/>
    <col min="5144" max="5145" width="10.5703125" style="798"/>
    <col min="5146" max="5146" width="11.140625" style="798" customWidth="1"/>
    <col min="5147" max="5376" width="10.5703125" style="798"/>
    <col min="5377" max="5384" width="0" style="798" hidden="1" customWidth="1"/>
    <col min="5385" max="5385" width="3.7109375" style="798" customWidth="1"/>
    <col min="5386" max="5386" width="3.85546875" style="798" customWidth="1"/>
    <col min="5387" max="5387" width="3.7109375" style="798" customWidth="1"/>
    <col min="5388" max="5388" width="12.7109375" style="798" customWidth="1"/>
    <col min="5389" max="5389" width="52.7109375" style="798" customWidth="1"/>
    <col min="5390" max="5393" width="0" style="798" hidden="1" customWidth="1"/>
    <col min="5394" max="5394" width="12.28515625" style="798" customWidth="1"/>
    <col min="5395" max="5395" width="6.42578125" style="798" customWidth="1"/>
    <col min="5396" max="5396" width="12.28515625" style="798" customWidth="1"/>
    <col min="5397" max="5397" width="0" style="798" hidden="1" customWidth="1"/>
    <col min="5398" max="5398" width="3.7109375" style="798" customWidth="1"/>
    <col min="5399" max="5399" width="11.140625" style="798" bestFit="1" customWidth="1"/>
    <col min="5400" max="5401" width="10.5703125" style="798"/>
    <col min="5402" max="5402" width="11.140625" style="798" customWidth="1"/>
    <col min="5403" max="5632" width="10.5703125" style="798"/>
    <col min="5633" max="5640" width="0" style="798" hidden="1" customWidth="1"/>
    <col min="5641" max="5641" width="3.7109375" style="798" customWidth="1"/>
    <col min="5642" max="5642" width="3.85546875" style="798" customWidth="1"/>
    <col min="5643" max="5643" width="3.7109375" style="798" customWidth="1"/>
    <col min="5644" max="5644" width="12.7109375" style="798" customWidth="1"/>
    <col min="5645" max="5645" width="52.7109375" style="798" customWidth="1"/>
    <col min="5646" max="5649" width="0" style="798" hidden="1" customWidth="1"/>
    <col min="5650" max="5650" width="12.28515625" style="798" customWidth="1"/>
    <col min="5651" max="5651" width="6.42578125" style="798" customWidth="1"/>
    <col min="5652" max="5652" width="12.28515625" style="798" customWidth="1"/>
    <col min="5653" max="5653" width="0" style="798" hidden="1" customWidth="1"/>
    <col min="5654" max="5654" width="3.7109375" style="798" customWidth="1"/>
    <col min="5655" max="5655" width="11.140625" style="798" bestFit="1" customWidth="1"/>
    <col min="5656" max="5657" width="10.5703125" style="798"/>
    <col min="5658" max="5658" width="11.140625" style="798" customWidth="1"/>
    <col min="5659" max="5888" width="10.5703125" style="798"/>
    <col min="5889" max="5896" width="0" style="798" hidden="1" customWidth="1"/>
    <col min="5897" max="5897" width="3.7109375" style="798" customWidth="1"/>
    <col min="5898" max="5898" width="3.85546875" style="798" customWidth="1"/>
    <col min="5899" max="5899" width="3.7109375" style="798" customWidth="1"/>
    <col min="5900" max="5900" width="12.7109375" style="798" customWidth="1"/>
    <col min="5901" max="5901" width="52.7109375" style="798" customWidth="1"/>
    <col min="5902" max="5905" width="0" style="798" hidden="1" customWidth="1"/>
    <col min="5906" max="5906" width="12.28515625" style="798" customWidth="1"/>
    <col min="5907" max="5907" width="6.42578125" style="798" customWidth="1"/>
    <col min="5908" max="5908" width="12.28515625" style="798" customWidth="1"/>
    <col min="5909" max="5909" width="0" style="798" hidden="1" customWidth="1"/>
    <col min="5910" max="5910" width="3.7109375" style="798" customWidth="1"/>
    <col min="5911" max="5911" width="11.140625" style="798" bestFit="1" customWidth="1"/>
    <col min="5912" max="5913" width="10.5703125" style="798"/>
    <col min="5914" max="5914" width="11.140625" style="798" customWidth="1"/>
    <col min="5915" max="6144" width="10.5703125" style="798"/>
    <col min="6145" max="6152" width="0" style="798" hidden="1" customWidth="1"/>
    <col min="6153" max="6153" width="3.7109375" style="798" customWidth="1"/>
    <col min="6154" max="6154" width="3.85546875" style="798" customWidth="1"/>
    <col min="6155" max="6155" width="3.7109375" style="798" customWidth="1"/>
    <col min="6156" max="6156" width="12.7109375" style="798" customWidth="1"/>
    <col min="6157" max="6157" width="52.7109375" style="798" customWidth="1"/>
    <col min="6158" max="6161" width="0" style="798" hidden="1" customWidth="1"/>
    <col min="6162" max="6162" width="12.28515625" style="798" customWidth="1"/>
    <col min="6163" max="6163" width="6.42578125" style="798" customWidth="1"/>
    <col min="6164" max="6164" width="12.28515625" style="798" customWidth="1"/>
    <col min="6165" max="6165" width="0" style="798" hidden="1" customWidth="1"/>
    <col min="6166" max="6166" width="3.7109375" style="798" customWidth="1"/>
    <col min="6167" max="6167" width="11.140625" style="798" bestFit="1" customWidth="1"/>
    <col min="6168" max="6169" width="10.5703125" style="798"/>
    <col min="6170" max="6170" width="11.140625" style="798" customWidth="1"/>
    <col min="6171" max="6400" width="10.5703125" style="798"/>
    <col min="6401" max="6408" width="0" style="798" hidden="1" customWidth="1"/>
    <col min="6409" max="6409" width="3.7109375" style="798" customWidth="1"/>
    <col min="6410" max="6410" width="3.85546875" style="798" customWidth="1"/>
    <col min="6411" max="6411" width="3.7109375" style="798" customWidth="1"/>
    <col min="6412" max="6412" width="12.7109375" style="798" customWidth="1"/>
    <col min="6413" max="6413" width="52.7109375" style="798" customWidth="1"/>
    <col min="6414" max="6417" width="0" style="798" hidden="1" customWidth="1"/>
    <col min="6418" max="6418" width="12.28515625" style="798" customWidth="1"/>
    <col min="6419" max="6419" width="6.42578125" style="798" customWidth="1"/>
    <col min="6420" max="6420" width="12.28515625" style="798" customWidth="1"/>
    <col min="6421" max="6421" width="0" style="798" hidden="1" customWidth="1"/>
    <col min="6422" max="6422" width="3.7109375" style="798" customWidth="1"/>
    <col min="6423" max="6423" width="11.140625" style="798" bestFit="1" customWidth="1"/>
    <col min="6424" max="6425" width="10.5703125" style="798"/>
    <col min="6426" max="6426" width="11.140625" style="798" customWidth="1"/>
    <col min="6427" max="6656" width="10.5703125" style="798"/>
    <col min="6657" max="6664" width="0" style="798" hidden="1" customWidth="1"/>
    <col min="6665" max="6665" width="3.7109375" style="798" customWidth="1"/>
    <col min="6666" max="6666" width="3.85546875" style="798" customWidth="1"/>
    <col min="6667" max="6667" width="3.7109375" style="798" customWidth="1"/>
    <col min="6668" max="6668" width="12.7109375" style="798" customWidth="1"/>
    <col min="6669" max="6669" width="52.7109375" style="798" customWidth="1"/>
    <col min="6670" max="6673" width="0" style="798" hidden="1" customWidth="1"/>
    <col min="6674" max="6674" width="12.28515625" style="798" customWidth="1"/>
    <col min="6675" max="6675" width="6.42578125" style="798" customWidth="1"/>
    <col min="6676" max="6676" width="12.28515625" style="798" customWidth="1"/>
    <col min="6677" max="6677" width="0" style="798" hidden="1" customWidth="1"/>
    <col min="6678" max="6678" width="3.7109375" style="798" customWidth="1"/>
    <col min="6679" max="6679" width="11.140625" style="798" bestFit="1" customWidth="1"/>
    <col min="6680" max="6681" width="10.5703125" style="798"/>
    <col min="6682" max="6682" width="11.140625" style="798" customWidth="1"/>
    <col min="6683" max="6912" width="10.5703125" style="798"/>
    <col min="6913" max="6920" width="0" style="798" hidden="1" customWidth="1"/>
    <col min="6921" max="6921" width="3.7109375" style="798" customWidth="1"/>
    <col min="6922" max="6922" width="3.85546875" style="798" customWidth="1"/>
    <col min="6923" max="6923" width="3.7109375" style="798" customWidth="1"/>
    <col min="6924" max="6924" width="12.7109375" style="798" customWidth="1"/>
    <col min="6925" max="6925" width="52.7109375" style="798" customWidth="1"/>
    <col min="6926" max="6929" width="0" style="798" hidden="1" customWidth="1"/>
    <col min="6930" max="6930" width="12.28515625" style="798" customWidth="1"/>
    <col min="6931" max="6931" width="6.42578125" style="798" customWidth="1"/>
    <col min="6932" max="6932" width="12.28515625" style="798" customWidth="1"/>
    <col min="6933" max="6933" width="0" style="798" hidden="1" customWidth="1"/>
    <col min="6934" max="6934" width="3.7109375" style="798" customWidth="1"/>
    <col min="6935" max="6935" width="11.140625" style="798" bestFit="1" customWidth="1"/>
    <col min="6936" max="6937" width="10.5703125" style="798"/>
    <col min="6938" max="6938" width="11.140625" style="798" customWidth="1"/>
    <col min="6939" max="7168" width="10.5703125" style="798"/>
    <col min="7169" max="7176" width="0" style="798" hidden="1" customWidth="1"/>
    <col min="7177" max="7177" width="3.7109375" style="798" customWidth="1"/>
    <col min="7178" max="7178" width="3.85546875" style="798" customWidth="1"/>
    <col min="7179" max="7179" width="3.7109375" style="798" customWidth="1"/>
    <col min="7180" max="7180" width="12.7109375" style="798" customWidth="1"/>
    <col min="7181" max="7181" width="52.7109375" style="798" customWidth="1"/>
    <col min="7182" max="7185" width="0" style="798" hidden="1" customWidth="1"/>
    <col min="7186" max="7186" width="12.28515625" style="798" customWidth="1"/>
    <col min="7187" max="7187" width="6.42578125" style="798" customWidth="1"/>
    <col min="7188" max="7188" width="12.28515625" style="798" customWidth="1"/>
    <col min="7189" max="7189" width="0" style="798" hidden="1" customWidth="1"/>
    <col min="7190" max="7190" width="3.7109375" style="798" customWidth="1"/>
    <col min="7191" max="7191" width="11.140625" style="798" bestFit="1" customWidth="1"/>
    <col min="7192" max="7193" width="10.5703125" style="798"/>
    <col min="7194" max="7194" width="11.140625" style="798" customWidth="1"/>
    <col min="7195" max="7424" width="10.5703125" style="798"/>
    <col min="7425" max="7432" width="0" style="798" hidden="1" customWidth="1"/>
    <col min="7433" max="7433" width="3.7109375" style="798" customWidth="1"/>
    <col min="7434" max="7434" width="3.85546875" style="798" customWidth="1"/>
    <col min="7435" max="7435" width="3.7109375" style="798" customWidth="1"/>
    <col min="7436" max="7436" width="12.7109375" style="798" customWidth="1"/>
    <col min="7437" max="7437" width="52.7109375" style="798" customWidth="1"/>
    <col min="7438" max="7441" width="0" style="798" hidden="1" customWidth="1"/>
    <col min="7442" max="7442" width="12.28515625" style="798" customWidth="1"/>
    <col min="7443" max="7443" width="6.42578125" style="798" customWidth="1"/>
    <col min="7444" max="7444" width="12.28515625" style="798" customWidth="1"/>
    <col min="7445" max="7445" width="0" style="798" hidden="1" customWidth="1"/>
    <col min="7446" max="7446" width="3.7109375" style="798" customWidth="1"/>
    <col min="7447" max="7447" width="11.140625" style="798" bestFit="1" customWidth="1"/>
    <col min="7448" max="7449" width="10.5703125" style="798"/>
    <col min="7450" max="7450" width="11.140625" style="798" customWidth="1"/>
    <col min="7451" max="7680" width="10.5703125" style="798"/>
    <col min="7681" max="7688" width="0" style="798" hidden="1" customWidth="1"/>
    <col min="7689" max="7689" width="3.7109375" style="798" customWidth="1"/>
    <col min="7690" max="7690" width="3.85546875" style="798" customWidth="1"/>
    <col min="7691" max="7691" width="3.7109375" style="798" customWidth="1"/>
    <col min="7692" max="7692" width="12.7109375" style="798" customWidth="1"/>
    <col min="7693" max="7693" width="52.7109375" style="798" customWidth="1"/>
    <col min="7694" max="7697" width="0" style="798" hidden="1" customWidth="1"/>
    <col min="7698" max="7698" width="12.28515625" style="798" customWidth="1"/>
    <col min="7699" max="7699" width="6.42578125" style="798" customWidth="1"/>
    <col min="7700" max="7700" width="12.28515625" style="798" customWidth="1"/>
    <col min="7701" max="7701" width="0" style="798" hidden="1" customWidth="1"/>
    <col min="7702" max="7702" width="3.7109375" style="798" customWidth="1"/>
    <col min="7703" max="7703" width="11.140625" style="798" bestFit="1" customWidth="1"/>
    <col min="7704" max="7705" width="10.5703125" style="798"/>
    <col min="7706" max="7706" width="11.140625" style="798" customWidth="1"/>
    <col min="7707" max="7936" width="10.5703125" style="798"/>
    <col min="7937" max="7944" width="0" style="798" hidden="1" customWidth="1"/>
    <col min="7945" max="7945" width="3.7109375" style="798" customWidth="1"/>
    <col min="7946" max="7946" width="3.85546875" style="798" customWidth="1"/>
    <col min="7947" max="7947" width="3.7109375" style="798" customWidth="1"/>
    <col min="7948" max="7948" width="12.7109375" style="798" customWidth="1"/>
    <col min="7949" max="7949" width="52.7109375" style="798" customWidth="1"/>
    <col min="7950" max="7953" width="0" style="798" hidden="1" customWidth="1"/>
    <col min="7954" max="7954" width="12.28515625" style="798" customWidth="1"/>
    <col min="7955" max="7955" width="6.42578125" style="798" customWidth="1"/>
    <col min="7956" max="7956" width="12.28515625" style="798" customWidth="1"/>
    <col min="7957" max="7957" width="0" style="798" hidden="1" customWidth="1"/>
    <col min="7958" max="7958" width="3.7109375" style="798" customWidth="1"/>
    <col min="7959" max="7959" width="11.140625" style="798" bestFit="1" customWidth="1"/>
    <col min="7960" max="7961" width="10.5703125" style="798"/>
    <col min="7962" max="7962" width="11.140625" style="798" customWidth="1"/>
    <col min="7963" max="8192" width="10.5703125" style="798"/>
    <col min="8193" max="8200" width="0" style="798" hidden="1" customWidth="1"/>
    <col min="8201" max="8201" width="3.7109375" style="798" customWidth="1"/>
    <col min="8202" max="8202" width="3.85546875" style="798" customWidth="1"/>
    <col min="8203" max="8203" width="3.7109375" style="798" customWidth="1"/>
    <col min="8204" max="8204" width="12.7109375" style="798" customWidth="1"/>
    <col min="8205" max="8205" width="52.7109375" style="798" customWidth="1"/>
    <col min="8206" max="8209" width="0" style="798" hidden="1" customWidth="1"/>
    <col min="8210" max="8210" width="12.28515625" style="798" customWidth="1"/>
    <col min="8211" max="8211" width="6.42578125" style="798" customWidth="1"/>
    <col min="8212" max="8212" width="12.28515625" style="798" customWidth="1"/>
    <col min="8213" max="8213" width="0" style="798" hidden="1" customWidth="1"/>
    <col min="8214" max="8214" width="3.7109375" style="798" customWidth="1"/>
    <col min="8215" max="8215" width="11.140625" style="798" bestFit="1" customWidth="1"/>
    <col min="8216" max="8217" width="10.5703125" style="798"/>
    <col min="8218" max="8218" width="11.140625" style="798" customWidth="1"/>
    <col min="8219" max="8448" width="10.5703125" style="798"/>
    <col min="8449" max="8456" width="0" style="798" hidden="1" customWidth="1"/>
    <col min="8457" max="8457" width="3.7109375" style="798" customWidth="1"/>
    <col min="8458" max="8458" width="3.85546875" style="798" customWidth="1"/>
    <col min="8459" max="8459" width="3.7109375" style="798" customWidth="1"/>
    <col min="8460" max="8460" width="12.7109375" style="798" customWidth="1"/>
    <col min="8461" max="8461" width="52.7109375" style="798" customWidth="1"/>
    <col min="8462" max="8465" width="0" style="798" hidden="1" customWidth="1"/>
    <col min="8466" max="8466" width="12.28515625" style="798" customWidth="1"/>
    <col min="8467" max="8467" width="6.42578125" style="798" customWidth="1"/>
    <col min="8468" max="8468" width="12.28515625" style="798" customWidth="1"/>
    <col min="8469" max="8469" width="0" style="798" hidden="1" customWidth="1"/>
    <col min="8470" max="8470" width="3.7109375" style="798" customWidth="1"/>
    <col min="8471" max="8471" width="11.140625" style="798" bestFit="1" customWidth="1"/>
    <col min="8472" max="8473" width="10.5703125" style="798"/>
    <col min="8474" max="8474" width="11.140625" style="798" customWidth="1"/>
    <col min="8475" max="8704" width="10.5703125" style="798"/>
    <col min="8705" max="8712" width="0" style="798" hidden="1" customWidth="1"/>
    <col min="8713" max="8713" width="3.7109375" style="798" customWidth="1"/>
    <col min="8714" max="8714" width="3.85546875" style="798" customWidth="1"/>
    <col min="8715" max="8715" width="3.7109375" style="798" customWidth="1"/>
    <col min="8716" max="8716" width="12.7109375" style="798" customWidth="1"/>
    <col min="8717" max="8717" width="52.7109375" style="798" customWidth="1"/>
    <col min="8718" max="8721" width="0" style="798" hidden="1" customWidth="1"/>
    <col min="8722" max="8722" width="12.28515625" style="798" customWidth="1"/>
    <col min="8723" max="8723" width="6.42578125" style="798" customWidth="1"/>
    <col min="8724" max="8724" width="12.28515625" style="798" customWidth="1"/>
    <col min="8725" max="8725" width="0" style="798" hidden="1" customWidth="1"/>
    <col min="8726" max="8726" width="3.7109375" style="798" customWidth="1"/>
    <col min="8727" max="8727" width="11.140625" style="798" bestFit="1" customWidth="1"/>
    <col min="8728" max="8729" width="10.5703125" style="798"/>
    <col min="8730" max="8730" width="11.140625" style="798" customWidth="1"/>
    <col min="8731" max="8960" width="10.5703125" style="798"/>
    <col min="8961" max="8968" width="0" style="798" hidden="1" customWidth="1"/>
    <col min="8969" max="8969" width="3.7109375" style="798" customWidth="1"/>
    <col min="8970" max="8970" width="3.85546875" style="798" customWidth="1"/>
    <col min="8971" max="8971" width="3.7109375" style="798" customWidth="1"/>
    <col min="8972" max="8972" width="12.7109375" style="798" customWidth="1"/>
    <col min="8973" max="8973" width="52.7109375" style="798" customWidth="1"/>
    <col min="8974" max="8977" width="0" style="798" hidden="1" customWidth="1"/>
    <col min="8978" max="8978" width="12.28515625" style="798" customWidth="1"/>
    <col min="8979" max="8979" width="6.42578125" style="798" customWidth="1"/>
    <col min="8980" max="8980" width="12.28515625" style="798" customWidth="1"/>
    <col min="8981" max="8981" width="0" style="798" hidden="1" customWidth="1"/>
    <col min="8982" max="8982" width="3.7109375" style="798" customWidth="1"/>
    <col min="8983" max="8983" width="11.140625" style="798" bestFit="1" customWidth="1"/>
    <col min="8984" max="8985" width="10.5703125" style="798"/>
    <col min="8986" max="8986" width="11.140625" style="798" customWidth="1"/>
    <col min="8987" max="9216" width="10.5703125" style="798"/>
    <col min="9217" max="9224" width="0" style="798" hidden="1" customWidth="1"/>
    <col min="9225" max="9225" width="3.7109375" style="798" customWidth="1"/>
    <col min="9226" max="9226" width="3.85546875" style="798" customWidth="1"/>
    <col min="9227" max="9227" width="3.7109375" style="798" customWidth="1"/>
    <col min="9228" max="9228" width="12.7109375" style="798" customWidth="1"/>
    <col min="9229" max="9229" width="52.7109375" style="798" customWidth="1"/>
    <col min="9230" max="9233" width="0" style="798" hidden="1" customWidth="1"/>
    <col min="9234" max="9234" width="12.28515625" style="798" customWidth="1"/>
    <col min="9235" max="9235" width="6.42578125" style="798" customWidth="1"/>
    <col min="9236" max="9236" width="12.28515625" style="798" customWidth="1"/>
    <col min="9237" max="9237" width="0" style="798" hidden="1" customWidth="1"/>
    <col min="9238" max="9238" width="3.7109375" style="798" customWidth="1"/>
    <col min="9239" max="9239" width="11.140625" style="798" bestFit="1" customWidth="1"/>
    <col min="9240" max="9241" width="10.5703125" style="798"/>
    <col min="9242" max="9242" width="11.140625" style="798" customWidth="1"/>
    <col min="9243" max="9472" width="10.5703125" style="798"/>
    <col min="9473" max="9480" width="0" style="798" hidden="1" customWidth="1"/>
    <col min="9481" max="9481" width="3.7109375" style="798" customWidth="1"/>
    <col min="9482" max="9482" width="3.85546875" style="798" customWidth="1"/>
    <col min="9483" max="9483" width="3.7109375" style="798" customWidth="1"/>
    <col min="9484" max="9484" width="12.7109375" style="798" customWidth="1"/>
    <col min="9485" max="9485" width="52.7109375" style="798" customWidth="1"/>
    <col min="9486" max="9489" width="0" style="798" hidden="1" customWidth="1"/>
    <col min="9490" max="9490" width="12.28515625" style="798" customWidth="1"/>
    <col min="9491" max="9491" width="6.42578125" style="798" customWidth="1"/>
    <col min="9492" max="9492" width="12.28515625" style="798" customWidth="1"/>
    <col min="9493" max="9493" width="0" style="798" hidden="1" customWidth="1"/>
    <col min="9494" max="9494" width="3.7109375" style="798" customWidth="1"/>
    <col min="9495" max="9495" width="11.140625" style="798" bestFit="1" customWidth="1"/>
    <col min="9496" max="9497" width="10.5703125" style="798"/>
    <col min="9498" max="9498" width="11.140625" style="798" customWidth="1"/>
    <col min="9499" max="9728" width="10.5703125" style="798"/>
    <col min="9729" max="9736" width="0" style="798" hidden="1" customWidth="1"/>
    <col min="9737" max="9737" width="3.7109375" style="798" customWidth="1"/>
    <col min="9738" max="9738" width="3.85546875" style="798" customWidth="1"/>
    <col min="9739" max="9739" width="3.7109375" style="798" customWidth="1"/>
    <col min="9740" max="9740" width="12.7109375" style="798" customWidth="1"/>
    <col min="9741" max="9741" width="52.7109375" style="798" customWidth="1"/>
    <col min="9742" max="9745" width="0" style="798" hidden="1" customWidth="1"/>
    <col min="9746" max="9746" width="12.28515625" style="798" customWidth="1"/>
    <col min="9747" max="9747" width="6.42578125" style="798" customWidth="1"/>
    <col min="9748" max="9748" width="12.28515625" style="798" customWidth="1"/>
    <col min="9749" max="9749" width="0" style="798" hidden="1" customWidth="1"/>
    <col min="9750" max="9750" width="3.7109375" style="798" customWidth="1"/>
    <col min="9751" max="9751" width="11.140625" style="798" bestFit="1" customWidth="1"/>
    <col min="9752" max="9753" width="10.5703125" style="798"/>
    <col min="9754" max="9754" width="11.140625" style="798" customWidth="1"/>
    <col min="9755" max="9984" width="10.5703125" style="798"/>
    <col min="9985" max="9992" width="0" style="798" hidden="1" customWidth="1"/>
    <col min="9993" max="9993" width="3.7109375" style="798" customWidth="1"/>
    <col min="9994" max="9994" width="3.85546875" style="798" customWidth="1"/>
    <col min="9995" max="9995" width="3.7109375" style="798" customWidth="1"/>
    <col min="9996" max="9996" width="12.7109375" style="798" customWidth="1"/>
    <col min="9997" max="9997" width="52.7109375" style="798" customWidth="1"/>
    <col min="9998" max="10001" width="0" style="798" hidden="1" customWidth="1"/>
    <col min="10002" max="10002" width="12.28515625" style="798" customWidth="1"/>
    <col min="10003" max="10003" width="6.42578125" style="798" customWidth="1"/>
    <col min="10004" max="10004" width="12.28515625" style="798" customWidth="1"/>
    <col min="10005" max="10005" width="0" style="798" hidden="1" customWidth="1"/>
    <col min="10006" max="10006" width="3.7109375" style="798" customWidth="1"/>
    <col min="10007" max="10007" width="11.140625" style="798" bestFit="1" customWidth="1"/>
    <col min="10008" max="10009" width="10.5703125" style="798"/>
    <col min="10010" max="10010" width="11.140625" style="798" customWidth="1"/>
    <col min="10011" max="10240" width="10.5703125" style="798"/>
    <col min="10241" max="10248" width="0" style="798" hidden="1" customWidth="1"/>
    <col min="10249" max="10249" width="3.7109375" style="798" customWidth="1"/>
    <col min="10250" max="10250" width="3.85546875" style="798" customWidth="1"/>
    <col min="10251" max="10251" width="3.7109375" style="798" customWidth="1"/>
    <col min="10252" max="10252" width="12.7109375" style="798" customWidth="1"/>
    <col min="10253" max="10253" width="52.7109375" style="798" customWidth="1"/>
    <col min="10254" max="10257" width="0" style="798" hidden="1" customWidth="1"/>
    <col min="10258" max="10258" width="12.28515625" style="798" customWidth="1"/>
    <col min="10259" max="10259" width="6.42578125" style="798" customWidth="1"/>
    <col min="10260" max="10260" width="12.28515625" style="798" customWidth="1"/>
    <col min="10261" max="10261" width="0" style="798" hidden="1" customWidth="1"/>
    <col min="10262" max="10262" width="3.7109375" style="798" customWidth="1"/>
    <col min="10263" max="10263" width="11.140625" style="798" bestFit="1" customWidth="1"/>
    <col min="10264" max="10265" width="10.5703125" style="798"/>
    <col min="10266" max="10266" width="11.140625" style="798" customWidth="1"/>
    <col min="10267" max="10496" width="10.5703125" style="798"/>
    <col min="10497" max="10504" width="0" style="798" hidden="1" customWidth="1"/>
    <col min="10505" max="10505" width="3.7109375" style="798" customWidth="1"/>
    <col min="10506" max="10506" width="3.85546875" style="798" customWidth="1"/>
    <col min="10507" max="10507" width="3.7109375" style="798" customWidth="1"/>
    <col min="10508" max="10508" width="12.7109375" style="798" customWidth="1"/>
    <col min="10509" max="10509" width="52.7109375" style="798" customWidth="1"/>
    <col min="10510" max="10513" width="0" style="798" hidden="1" customWidth="1"/>
    <col min="10514" max="10514" width="12.28515625" style="798" customWidth="1"/>
    <col min="10515" max="10515" width="6.42578125" style="798" customWidth="1"/>
    <col min="10516" max="10516" width="12.28515625" style="798" customWidth="1"/>
    <col min="10517" max="10517" width="0" style="798" hidden="1" customWidth="1"/>
    <col min="10518" max="10518" width="3.7109375" style="798" customWidth="1"/>
    <col min="10519" max="10519" width="11.140625" style="798" bestFit="1" customWidth="1"/>
    <col min="10520" max="10521" width="10.5703125" style="798"/>
    <col min="10522" max="10522" width="11.140625" style="798" customWidth="1"/>
    <col min="10523" max="10752" width="10.5703125" style="798"/>
    <col min="10753" max="10760" width="0" style="798" hidden="1" customWidth="1"/>
    <col min="10761" max="10761" width="3.7109375" style="798" customWidth="1"/>
    <col min="10762" max="10762" width="3.85546875" style="798" customWidth="1"/>
    <col min="10763" max="10763" width="3.7109375" style="798" customWidth="1"/>
    <col min="10764" max="10764" width="12.7109375" style="798" customWidth="1"/>
    <col min="10765" max="10765" width="52.7109375" style="798" customWidth="1"/>
    <col min="10766" max="10769" width="0" style="798" hidden="1" customWidth="1"/>
    <col min="10770" max="10770" width="12.28515625" style="798" customWidth="1"/>
    <col min="10771" max="10771" width="6.42578125" style="798" customWidth="1"/>
    <col min="10772" max="10772" width="12.28515625" style="798" customWidth="1"/>
    <col min="10773" max="10773" width="0" style="798" hidden="1" customWidth="1"/>
    <col min="10774" max="10774" width="3.7109375" style="798" customWidth="1"/>
    <col min="10775" max="10775" width="11.140625" style="798" bestFit="1" customWidth="1"/>
    <col min="10776" max="10777" width="10.5703125" style="798"/>
    <col min="10778" max="10778" width="11.140625" style="798" customWidth="1"/>
    <col min="10779" max="11008" width="10.5703125" style="798"/>
    <col min="11009" max="11016" width="0" style="798" hidden="1" customWidth="1"/>
    <col min="11017" max="11017" width="3.7109375" style="798" customWidth="1"/>
    <col min="11018" max="11018" width="3.85546875" style="798" customWidth="1"/>
    <col min="11019" max="11019" width="3.7109375" style="798" customWidth="1"/>
    <col min="11020" max="11020" width="12.7109375" style="798" customWidth="1"/>
    <col min="11021" max="11021" width="52.7109375" style="798" customWidth="1"/>
    <col min="11022" max="11025" width="0" style="798" hidden="1" customWidth="1"/>
    <col min="11026" max="11026" width="12.28515625" style="798" customWidth="1"/>
    <col min="11027" max="11027" width="6.42578125" style="798" customWidth="1"/>
    <col min="11028" max="11028" width="12.28515625" style="798" customWidth="1"/>
    <col min="11029" max="11029" width="0" style="798" hidden="1" customWidth="1"/>
    <col min="11030" max="11030" width="3.7109375" style="798" customWidth="1"/>
    <col min="11031" max="11031" width="11.140625" style="798" bestFit="1" customWidth="1"/>
    <col min="11032" max="11033" width="10.5703125" style="798"/>
    <col min="11034" max="11034" width="11.140625" style="798" customWidth="1"/>
    <col min="11035" max="11264" width="10.5703125" style="798"/>
    <col min="11265" max="11272" width="0" style="798" hidden="1" customWidth="1"/>
    <col min="11273" max="11273" width="3.7109375" style="798" customWidth="1"/>
    <col min="11274" max="11274" width="3.85546875" style="798" customWidth="1"/>
    <col min="11275" max="11275" width="3.7109375" style="798" customWidth="1"/>
    <col min="11276" max="11276" width="12.7109375" style="798" customWidth="1"/>
    <col min="11277" max="11277" width="52.7109375" style="798" customWidth="1"/>
    <col min="11278" max="11281" width="0" style="798" hidden="1" customWidth="1"/>
    <col min="11282" max="11282" width="12.28515625" style="798" customWidth="1"/>
    <col min="11283" max="11283" width="6.42578125" style="798" customWidth="1"/>
    <col min="11284" max="11284" width="12.28515625" style="798" customWidth="1"/>
    <col min="11285" max="11285" width="0" style="798" hidden="1" customWidth="1"/>
    <col min="11286" max="11286" width="3.7109375" style="798" customWidth="1"/>
    <col min="11287" max="11287" width="11.140625" style="798" bestFit="1" customWidth="1"/>
    <col min="11288" max="11289" width="10.5703125" style="798"/>
    <col min="11290" max="11290" width="11.140625" style="798" customWidth="1"/>
    <col min="11291" max="11520" width="10.5703125" style="798"/>
    <col min="11521" max="11528" width="0" style="798" hidden="1" customWidth="1"/>
    <col min="11529" max="11529" width="3.7109375" style="798" customWidth="1"/>
    <col min="11530" max="11530" width="3.85546875" style="798" customWidth="1"/>
    <col min="11531" max="11531" width="3.7109375" style="798" customWidth="1"/>
    <col min="11532" max="11532" width="12.7109375" style="798" customWidth="1"/>
    <col min="11533" max="11533" width="52.7109375" style="798" customWidth="1"/>
    <col min="11534" max="11537" width="0" style="798" hidden="1" customWidth="1"/>
    <col min="11538" max="11538" width="12.28515625" style="798" customWidth="1"/>
    <col min="11539" max="11539" width="6.42578125" style="798" customWidth="1"/>
    <col min="11540" max="11540" width="12.28515625" style="798" customWidth="1"/>
    <col min="11541" max="11541" width="0" style="798" hidden="1" customWidth="1"/>
    <col min="11542" max="11542" width="3.7109375" style="798" customWidth="1"/>
    <col min="11543" max="11543" width="11.140625" style="798" bestFit="1" customWidth="1"/>
    <col min="11544" max="11545" width="10.5703125" style="798"/>
    <col min="11546" max="11546" width="11.140625" style="798" customWidth="1"/>
    <col min="11547" max="11776" width="10.5703125" style="798"/>
    <col min="11777" max="11784" width="0" style="798" hidden="1" customWidth="1"/>
    <col min="11785" max="11785" width="3.7109375" style="798" customWidth="1"/>
    <col min="11786" max="11786" width="3.85546875" style="798" customWidth="1"/>
    <col min="11787" max="11787" width="3.7109375" style="798" customWidth="1"/>
    <col min="11788" max="11788" width="12.7109375" style="798" customWidth="1"/>
    <col min="11789" max="11789" width="52.7109375" style="798" customWidth="1"/>
    <col min="11790" max="11793" width="0" style="798" hidden="1" customWidth="1"/>
    <col min="11794" max="11794" width="12.28515625" style="798" customWidth="1"/>
    <col min="11795" max="11795" width="6.42578125" style="798" customWidth="1"/>
    <col min="11796" max="11796" width="12.28515625" style="798" customWidth="1"/>
    <col min="11797" max="11797" width="0" style="798" hidden="1" customWidth="1"/>
    <col min="11798" max="11798" width="3.7109375" style="798" customWidth="1"/>
    <col min="11799" max="11799" width="11.140625" style="798" bestFit="1" customWidth="1"/>
    <col min="11800" max="11801" width="10.5703125" style="798"/>
    <col min="11802" max="11802" width="11.140625" style="798" customWidth="1"/>
    <col min="11803" max="12032" width="10.5703125" style="798"/>
    <col min="12033" max="12040" width="0" style="798" hidden="1" customWidth="1"/>
    <col min="12041" max="12041" width="3.7109375" style="798" customWidth="1"/>
    <col min="12042" max="12042" width="3.85546875" style="798" customWidth="1"/>
    <col min="12043" max="12043" width="3.7109375" style="798" customWidth="1"/>
    <col min="12044" max="12044" width="12.7109375" style="798" customWidth="1"/>
    <col min="12045" max="12045" width="52.7109375" style="798" customWidth="1"/>
    <col min="12046" max="12049" width="0" style="798" hidden="1" customWidth="1"/>
    <col min="12050" max="12050" width="12.28515625" style="798" customWidth="1"/>
    <col min="12051" max="12051" width="6.42578125" style="798" customWidth="1"/>
    <col min="12052" max="12052" width="12.28515625" style="798" customWidth="1"/>
    <col min="12053" max="12053" width="0" style="798" hidden="1" customWidth="1"/>
    <col min="12054" max="12054" width="3.7109375" style="798" customWidth="1"/>
    <col min="12055" max="12055" width="11.140625" style="798" bestFit="1" customWidth="1"/>
    <col min="12056" max="12057" width="10.5703125" style="798"/>
    <col min="12058" max="12058" width="11.140625" style="798" customWidth="1"/>
    <col min="12059" max="12288" width="10.5703125" style="798"/>
    <col min="12289" max="12296" width="0" style="798" hidden="1" customWidth="1"/>
    <col min="12297" max="12297" width="3.7109375" style="798" customWidth="1"/>
    <col min="12298" max="12298" width="3.85546875" style="798" customWidth="1"/>
    <col min="12299" max="12299" width="3.7109375" style="798" customWidth="1"/>
    <col min="12300" max="12300" width="12.7109375" style="798" customWidth="1"/>
    <col min="12301" max="12301" width="52.7109375" style="798" customWidth="1"/>
    <col min="12302" max="12305" width="0" style="798" hidden="1" customWidth="1"/>
    <col min="12306" max="12306" width="12.28515625" style="798" customWidth="1"/>
    <col min="12307" max="12307" width="6.42578125" style="798" customWidth="1"/>
    <col min="12308" max="12308" width="12.28515625" style="798" customWidth="1"/>
    <col min="12309" max="12309" width="0" style="798" hidden="1" customWidth="1"/>
    <col min="12310" max="12310" width="3.7109375" style="798" customWidth="1"/>
    <col min="12311" max="12311" width="11.140625" style="798" bestFit="1" customWidth="1"/>
    <col min="12312" max="12313" width="10.5703125" style="798"/>
    <col min="12314" max="12314" width="11.140625" style="798" customWidth="1"/>
    <col min="12315" max="12544" width="10.5703125" style="798"/>
    <col min="12545" max="12552" width="0" style="798" hidden="1" customWidth="1"/>
    <col min="12553" max="12553" width="3.7109375" style="798" customWidth="1"/>
    <col min="12554" max="12554" width="3.85546875" style="798" customWidth="1"/>
    <col min="12555" max="12555" width="3.7109375" style="798" customWidth="1"/>
    <col min="12556" max="12556" width="12.7109375" style="798" customWidth="1"/>
    <col min="12557" max="12557" width="52.7109375" style="798" customWidth="1"/>
    <col min="12558" max="12561" width="0" style="798" hidden="1" customWidth="1"/>
    <col min="12562" max="12562" width="12.28515625" style="798" customWidth="1"/>
    <col min="12563" max="12563" width="6.42578125" style="798" customWidth="1"/>
    <col min="12564" max="12564" width="12.28515625" style="798" customWidth="1"/>
    <col min="12565" max="12565" width="0" style="798" hidden="1" customWidth="1"/>
    <col min="12566" max="12566" width="3.7109375" style="798" customWidth="1"/>
    <col min="12567" max="12567" width="11.140625" style="798" bestFit="1" customWidth="1"/>
    <col min="12568" max="12569" width="10.5703125" style="798"/>
    <col min="12570" max="12570" width="11.140625" style="798" customWidth="1"/>
    <col min="12571" max="12800" width="10.5703125" style="798"/>
    <col min="12801" max="12808" width="0" style="798" hidden="1" customWidth="1"/>
    <col min="12809" max="12809" width="3.7109375" style="798" customWidth="1"/>
    <col min="12810" max="12810" width="3.85546875" style="798" customWidth="1"/>
    <col min="12811" max="12811" width="3.7109375" style="798" customWidth="1"/>
    <col min="12812" max="12812" width="12.7109375" style="798" customWidth="1"/>
    <col min="12813" max="12813" width="52.7109375" style="798" customWidth="1"/>
    <col min="12814" max="12817" width="0" style="798" hidden="1" customWidth="1"/>
    <col min="12818" max="12818" width="12.28515625" style="798" customWidth="1"/>
    <col min="12819" max="12819" width="6.42578125" style="798" customWidth="1"/>
    <col min="12820" max="12820" width="12.28515625" style="798" customWidth="1"/>
    <col min="12821" max="12821" width="0" style="798" hidden="1" customWidth="1"/>
    <col min="12822" max="12822" width="3.7109375" style="798" customWidth="1"/>
    <col min="12823" max="12823" width="11.140625" style="798" bestFit="1" customWidth="1"/>
    <col min="12824" max="12825" width="10.5703125" style="798"/>
    <col min="12826" max="12826" width="11.140625" style="798" customWidth="1"/>
    <col min="12827" max="13056" width="10.5703125" style="798"/>
    <col min="13057" max="13064" width="0" style="798" hidden="1" customWidth="1"/>
    <col min="13065" max="13065" width="3.7109375" style="798" customWidth="1"/>
    <col min="13066" max="13066" width="3.85546875" style="798" customWidth="1"/>
    <col min="13067" max="13067" width="3.7109375" style="798" customWidth="1"/>
    <col min="13068" max="13068" width="12.7109375" style="798" customWidth="1"/>
    <col min="13069" max="13069" width="52.7109375" style="798" customWidth="1"/>
    <col min="13070" max="13073" width="0" style="798" hidden="1" customWidth="1"/>
    <col min="13074" max="13074" width="12.28515625" style="798" customWidth="1"/>
    <col min="13075" max="13075" width="6.42578125" style="798" customWidth="1"/>
    <col min="13076" max="13076" width="12.28515625" style="798" customWidth="1"/>
    <col min="13077" max="13077" width="0" style="798" hidden="1" customWidth="1"/>
    <col min="13078" max="13078" width="3.7109375" style="798" customWidth="1"/>
    <col min="13079" max="13079" width="11.140625" style="798" bestFit="1" customWidth="1"/>
    <col min="13080" max="13081" width="10.5703125" style="798"/>
    <col min="13082" max="13082" width="11.140625" style="798" customWidth="1"/>
    <col min="13083" max="13312" width="10.5703125" style="798"/>
    <col min="13313" max="13320" width="0" style="798" hidden="1" customWidth="1"/>
    <col min="13321" max="13321" width="3.7109375" style="798" customWidth="1"/>
    <col min="13322" max="13322" width="3.85546875" style="798" customWidth="1"/>
    <col min="13323" max="13323" width="3.7109375" style="798" customWidth="1"/>
    <col min="13324" max="13324" width="12.7109375" style="798" customWidth="1"/>
    <col min="13325" max="13325" width="52.7109375" style="798" customWidth="1"/>
    <col min="13326" max="13329" width="0" style="798" hidden="1" customWidth="1"/>
    <col min="13330" max="13330" width="12.28515625" style="798" customWidth="1"/>
    <col min="13331" max="13331" width="6.42578125" style="798" customWidth="1"/>
    <col min="13332" max="13332" width="12.28515625" style="798" customWidth="1"/>
    <col min="13333" max="13333" width="0" style="798" hidden="1" customWidth="1"/>
    <col min="13334" max="13334" width="3.7109375" style="798" customWidth="1"/>
    <col min="13335" max="13335" width="11.140625" style="798" bestFit="1" customWidth="1"/>
    <col min="13336" max="13337" width="10.5703125" style="798"/>
    <col min="13338" max="13338" width="11.140625" style="798" customWidth="1"/>
    <col min="13339" max="13568" width="10.5703125" style="798"/>
    <col min="13569" max="13576" width="0" style="798" hidden="1" customWidth="1"/>
    <col min="13577" max="13577" width="3.7109375" style="798" customWidth="1"/>
    <col min="13578" max="13578" width="3.85546875" style="798" customWidth="1"/>
    <col min="13579" max="13579" width="3.7109375" style="798" customWidth="1"/>
    <col min="13580" max="13580" width="12.7109375" style="798" customWidth="1"/>
    <col min="13581" max="13581" width="52.7109375" style="798" customWidth="1"/>
    <col min="13582" max="13585" width="0" style="798" hidden="1" customWidth="1"/>
    <col min="13586" max="13586" width="12.28515625" style="798" customWidth="1"/>
    <col min="13587" max="13587" width="6.42578125" style="798" customWidth="1"/>
    <col min="13588" max="13588" width="12.28515625" style="798" customWidth="1"/>
    <col min="13589" max="13589" width="0" style="798" hidden="1" customWidth="1"/>
    <col min="13590" max="13590" width="3.7109375" style="798" customWidth="1"/>
    <col min="13591" max="13591" width="11.140625" style="798" bestFit="1" customWidth="1"/>
    <col min="13592" max="13593" width="10.5703125" style="798"/>
    <col min="13594" max="13594" width="11.140625" style="798" customWidth="1"/>
    <col min="13595" max="13824" width="10.5703125" style="798"/>
    <col min="13825" max="13832" width="0" style="798" hidden="1" customWidth="1"/>
    <col min="13833" max="13833" width="3.7109375" style="798" customWidth="1"/>
    <col min="13834" max="13834" width="3.85546875" style="798" customWidth="1"/>
    <col min="13835" max="13835" width="3.7109375" style="798" customWidth="1"/>
    <col min="13836" max="13836" width="12.7109375" style="798" customWidth="1"/>
    <col min="13837" max="13837" width="52.7109375" style="798" customWidth="1"/>
    <col min="13838" max="13841" width="0" style="798" hidden="1" customWidth="1"/>
    <col min="13842" max="13842" width="12.28515625" style="798" customWidth="1"/>
    <col min="13843" max="13843" width="6.42578125" style="798" customWidth="1"/>
    <col min="13844" max="13844" width="12.28515625" style="798" customWidth="1"/>
    <col min="13845" max="13845" width="0" style="798" hidden="1" customWidth="1"/>
    <col min="13846" max="13846" width="3.7109375" style="798" customWidth="1"/>
    <col min="13847" max="13847" width="11.140625" style="798" bestFit="1" customWidth="1"/>
    <col min="13848" max="13849" width="10.5703125" style="798"/>
    <col min="13850" max="13850" width="11.140625" style="798" customWidth="1"/>
    <col min="13851" max="14080" width="10.5703125" style="798"/>
    <col min="14081" max="14088" width="0" style="798" hidden="1" customWidth="1"/>
    <col min="14089" max="14089" width="3.7109375" style="798" customWidth="1"/>
    <col min="14090" max="14090" width="3.85546875" style="798" customWidth="1"/>
    <col min="14091" max="14091" width="3.7109375" style="798" customWidth="1"/>
    <col min="14092" max="14092" width="12.7109375" style="798" customWidth="1"/>
    <col min="14093" max="14093" width="52.7109375" style="798" customWidth="1"/>
    <col min="14094" max="14097" width="0" style="798" hidden="1" customWidth="1"/>
    <col min="14098" max="14098" width="12.28515625" style="798" customWidth="1"/>
    <col min="14099" max="14099" width="6.42578125" style="798" customWidth="1"/>
    <col min="14100" max="14100" width="12.28515625" style="798" customWidth="1"/>
    <col min="14101" max="14101" width="0" style="798" hidden="1" customWidth="1"/>
    <col min="14102" max="14102" width="3.7109375" style="798" customWidth="1"/>
    <col min="14103" max="14103" width="11.140625" style="798" bestFit="1" customWidth="1"/>
    <col min="14104" max="14105" width="10.5703125" style="798"/>
    <col min="14106" max="14106" width="11.140625" style="798" customWidth="1"/>
    <col min="14107" max="14336" width="10.5703125" style="798"/>
    <col min="14337" max="14344" width="0" style="798" hidden="1" customWidth="1"/>
    <col min="14345" max="14345" width="3.7109375" style="798" customWidth="1"/>
    <col min="14346" max="14346" width="3.85546875" style="798" customWidth="1"/>
    <col min="14347" max="14347" width="3.7109375" style="798" customWidth="1"/>
    <col min="14348" max="14348" width="12.7109375" style="798" customWidth="1"/>
    <col min="14349" max="14349" width="52.7109375" style="798" customWidth="1"/>
    <col min="14350" max="14353" width="0" style="798" hidden="1" customWidth="1"/>
    <col min="14354" max="14354" width="12.28515625" style="798" customWidth="1"/>
    <col min="14355" max="14355" width="6.42578125" style="798" customWidth="1"/>
    <col min="14356" max="14356" width="12.28515625" style="798" customWidth="1"/>
    <col min="14357" max="14357" width="0" style="798" hidden="1" customWidth="1"/>
    <col min="14358" max="14358" width="3.7109375" style="798" customWidth="1"/>
    <col min="14359" max="14359" width="11.140625" style="798" bestFit="1" customWidth="1"/>
    <col min="14360" max="14361" width="10.5703125" style="798"/>
    <col min="14362" max="14362" width="11.140625" style="798" customWidth="1"/>
    <col min="14363" max="14592" width="10.5703125" style="798"/>
    <col min="14593" max="14600" width="0" style="798" hidden="1" customWidth="1"/>
    <col min="14601" max="14601" width="3.7109375" style="798" customWidth="1"/>
    <col min="14602" max="14602" width="3.85546875" style="798" customWidth="1"/>
    <col min="14603" max="14603" width="3.7109375" style="798" customWidth="1"/>
    <col min="14604" max="14604" width="12.7109375" style="798" customWidth="1"/>
    <col min="14605" max="14605" width="52.7109375" style="798" customWidth="1"/>
    <col min="14606" max="14609" width="0" style="798" hidden="1" customWidth="1"/>
    <col min="14610" max="14610" width="12.28515625" style="798" customWidth="1"/>
    <col min="14611" max="14611" width="6.42578125" style="798" customWidth="1"/>
    <col min="14612" max="14612" width="12.28515625" style="798" customWidth="1"/>
    <col min="14613" max="14613" width="0" style="798" hidden="1" customWidth="1"/>
    <col min="14614" max="14614" width="3.7109375" style="798" customWidth="1"/>
    <col min="14615" max="14615" width="11.140625" style="798" bestFit="1" customWidth="1"/>
    <col min="14616" max="14617" width="10.5703125" style="798"/>
    <col min="14618" max="14618" width="11.140625" style="798" customWidth="1"/>
    <col min="14619" max="14848" width="10.5703125" style="798"/>
    <col min="14849" max="14856" width="0" style="798" hidden="1" customWidth="1"/>
    <col min="14857" max="14857" width="3.7109375" style="798" customWidth="1"/>
    <col min="14858" max="14858" width="3.85546875" style="798" customWidth="1"/>
    <col min="14859" max="14859" width="3.7109375" style="798" customWidth="1"/>
    <col min="14860" max="14860" width="12.7109375" style="798" customWidth="1"/>
    <col min="14861" max="14861" width="52.7109375" style="798" customWidth="1"/>
    <col min="14862" max="14865" width="0" style="798" hidden="1" customWidth="1"/>
    <col min="14866" max="14866" width="12.28515625" style="798" customWidth="1"/>
    <col min="14867" max="14867" width="6.42578125" style="798" customWidth="1"/>
    <col min="14868" max="14868" width="12.28515625" style="798" customWidth="1"/>
    <col min="14869" max="14869" width="0" style="798" hidden="1" customWidth="1"/>
    <col min="14870" max="14870" width="3.7109375" style="798" customWidth="1"/>
    <col min="14871" max="14871" width="11.140625" style="798" bestFit="1" customWidth="1"/>
    <col min="14872" max="14873" width="10.5703125" style="798"/>
    <col min="14874" max="14874" width="11.140625" style="798" customWidth="1"/>
    <col min="14875" max="15104" width="10.5703125" style="798"/>
    <col min="15105" max="15112" width="0" style="798" hidden="1" customWidth="1"/>
    <col min="15113" max="15113" width="3.7109375" style="798" customWidth="1"/>
    <col min="15114" max="15114" width="3.85546875" style="798" customWidth="1"/>
    <col min="15115" max="15115" width="3.7109375" style="798" customWidth="1"/>
    <col min="15116" max="15116" width="12.7109375" style="798" customWidth="1"/>
    <col min="15117" max="15117" width="52.7109375" style="798" customWidth="1"/>
    <col min="15118" max="15121" width="0" style="798" hidden="1" customWidth="1"/>
    <col min="15122" max="15122" width="12.28515625" style="798" customWidth="1"/>
    <col min="15123" max="15123" width="6.42578125" style="798" customWidth="1"/>
    <col min="15124" max="15124" width="12.28515625" style="798" customWidth="1"/>
    <col min="15125" max="15125" width="0" style="798" hidden="1" customWidth="1"/>
    <col min="15126" max="15126" width="3.7109375" style="798" customWidth="1"/>
    <col min="15127" max="15127" width="11.140625" style="798" bestFit="1" customWidth="1"/>
    <col min="15128" max="15129" width="10.5703125" style="798"/>
    <col min="15130" max="15130" width="11.140625" style="798" customWidth="1"/>
    <col min="15131" max="15360" width="10.5703125" style="798"/>
    <col min="15361" max="15368" width="0" style="798" hidden="1" customWidth="1"/>
    <col min="15369" max="15369" width="3.7109375" style="798" customWidth="1"/>
    <col min="15370" max="15370" width="3.85546875" style="798" customWidth="1"/>
    <col min="15371" max="15371" width="3.7109375" style="798" customWidth="1"/>
    <col min="15372" max="15372" width="12.7109375" style="798" customWidth="1"/>
    <col min="15373" max="15373" width="52.7109375" style="798" customWidth="1"/>
    <col min="15374" max="15377" width="0" style="798" hidden="1" customWidth="1"/>
    <col min="15378" max="15378" width="12.28515625" style="798" customWidth="1"/>
    <col min="15379" max="15379" width="6.42578125" style="798" customWidth="1"/>
    <col min="15380" max="15380" width="12.28515625" style="798" customWidth="1"/>
    <col min="15381" max="15381" width="0" style="798" hidden="1" customWidth="1"/>
    <col min="15382" max="15382" width="3.7109375" style="798" customWidth="1"/>
    <col min="15383" max="15383" width="11.140625" style="798" bestFit="1" customWidth="1"/>
    <col min="15384" max="15385" width="10.5703125" style="798"/>
    <col min="15386" max="15386" width="11.140625" style="798" customWidth="1"/>
    <col min="15387" max="15616" width="10.5703125" style="798"/>
    <col min="15617" max="15624" width="0" style="798" hidden="1" customWidth="1"/>
    <col min="15625" max="15625" width="3.7109375" style="798" customWidth="1"/>
    <col min="15626" max="15626" width="3.85546875" style="798" customWidth="1"/>
    <col min="15627" max="15627" width="3.7109375" style="798" customWidth="1"/>
    <col min="15628" max="15628" width="12.7109375" style="798" customWidth="1"/>
    <col min="15629" max="15629" width="52.7109375" style="798" customWidth="1"/>
    <col min="15630" max="15633" width="0" style="798" hidden="1" customWidth="1"/>
    <col min="15634" max="15634" width="12.28515625" style="798" customWidth="1"/>
    <col min="15635" max="15635" width="6.42578125" style="798" customWidth="1"/>
    <col min="15636" max="15636" width="12.28515625" style="798" customWidth="1"/>
    <col min="15637" max="15637" width="0" style="798" hidden="1" customWidth="1"/>
    <col min="15638" max="15638" width="3.7109375" style="798" customWidth="1"/>
    <col min="15639" max="15639" width="11.140625" style="798" bestFit="1" customWidth="1"/>
    <col min="15640" max="15641" width="10.5703125" style="798"/>
    <col min="15642" max="15642" width="11.140625" style="798" customWidth="1"/>
    <col min="15643" max="15872" width="10.5703125" style="798"/>
    <col min="15873" max="15880" width="0" style="798" hidden="1" customWidth="1"/>
    <col min="15881" max="15881" width="3.7109375" style="798" customWidth="1"/>
    <col min="15882" max="15882" width="3.85546875" style="798" customWidth="1"/>
    <col min="15883" max="15883" width="3.7109375" style="798" customWidth="1"/>
    <col min="15884" max="15884" width="12.7109375" style="798" customWidth="1"/>
    <col min="15885" max="15885" width="52.7109375" style="798" customWidth="1"/>
    <col min="15886" max="15889" width="0" style="798" hidden="1" customWidth="1"/>
    <col min="15890" max="15890" width="12.28515625" style="798" customWidth="1"/>
    <col min="15891" max="15891" width="6.42578125" style="798" customWidth="1"/>
    <col min="15892" max="15892" width="12.28515625" style="798" customWidth="1"/>
    <col min="15893" max="15893" width="0" style="798" hidden="1" customWidth="1"/>
    <col min="15894" max="15894" width="3.7109375" style="798" customWidth="1"/>
    <col min="15895" max="15895" width="11.140625" style="798" bestFit="1" customWidth="1"/>
    <col min="15896" max="15897" width="10.5703125" style="798"/>
    <col min="15898" max="15898" width="11.140625" style="798" customWidth="1"/>
    <col min="15899" max="16128" width="10.5703125" style="798"/>
    <col min="16129" max="16136" width="0" style="798" hidden="1" customWidth="1"/>
    <col min="16137" max="16137" width="3.7109375" style="798" customWidth="1"/>
    <col min="16138" max="16138" width="3.85546875" style="798" customWidth="1"/>
    <col min="16139" max="16139" width="3.7109375" style="798" customWidth="1"/>
    <col min="16140" max="16140" width="12.7109375" style="798" customWidth="1"/>
    <col min="16141" max="16141" width="52.7109375" style="798" customWidth="1"/>
    <col min="16142" max="16145" width="0" style="798" hidden="1" customWidth="1"/>
    <col min="16146" max="16146" width="12.28515625" style="798" customWidth="1"/>
    <col min="16147" max="16147" width="6.42578125" style="798" customWidth="1"/>
    <col min="16148" max="16148" width="12.28515625" style="798" customWidth="1"/>
    <col min="16149" max="16149" width="0" style="798" hidden="1" customWidth="1"/>
    <col min="16150" max="16150" width="3.7109375" style="798" customWidth="1"/>
    <col min="16151" max="16151" width="11.140625" style="798" bestFit="1" customWidth="1"/>
    <col min="16152" max="16153" width="10.5703125" style="798"/>
    <col min="16154" max="16154" width="11.140625" style="798" customWidth="1"/>
    <col min="16155" max="16384" width="10.5703125" style="798"/>
  </cols>
  <sheetData>
    <row r="1" spans="1:34" hidden="1">
      <c r="Q1" s="767"/>
      <c r="R1" s="767"/>
    </row>
    <row r="2" spans="1:34" hidden="1">
      <c r="U2" s="767"/>
    </row>
    <row r="3" spans="1:34" hidden="1"/>
    <row r="4" spans="1:34" ht="3" customHeight="1">
      <c r="J4" s="685"/>
      <c r="K4" s="685"/>
      <c r="L4" s="753"/>
      <c r="M4" s="753"/>
      <c r="N4" s="753"/>
      <c r="O4" s="803"/>
      <c r="P4" s="803"/>
      <c r="Q4" s="803"/>
      <c r="R4" s="803"/>
      <c r="S4" s="803"/>
      <c r="T4" s="803"/>
      <c r="U4" s="803"/>
    </row>
    <row r="5" spans="1:34" ht="22.5" customHeight="1">
      <c r="J5" s="685"/>
      <c r="K5" s="685"/>
      <c r="L5" s="1229" t="s">
        <v>632</v>
      </c>
      <c r="M5" s="1229"/>
      <c r="N5" s="1229"/>
      <c r="O5" s="1229"/>
      <c r="P5" s="1229"/>
      <c r="Q5" s="1229"/>
      <c r="R5" s="1229"/>
      <c r="S5" s="1229"/>
      <c r="T5" s="1229"/>
      <c r="U5" s="663"/>
    </row>
    <row r="6" spans="1:34" ht="3" customHeight="1">
      <c r="J6" s="685"/>
      <c r="K6" s="685"/>
      <c r="L6" s="753"/>
      <c r="M6" s="753"/>
      <c r="N6" s="753"/>
      <c r="O6" s="754"/>
      <c r="P6" s="754"/>
      <c r="Q6" s="754"/>
      <c r="R6" s="754"/>
      <c r="S6" s="754"/>
      <c r="T6" s="754"/>
      <c r="U6" s="754"/>
      <c r="V6" s="803"/>
    </row>
    <row r="7" spans="1:34" ht="33.75">
      <c r="J7" s="685"/>
      <c r="K7" s="685"/>
      <c r="L7" s="753"/>
      <c r="M7" s="616" t="s">
        <v>746</v>
      </c>
      <c r="N7" s="753"/>
      <c r="O7" s="1239"/>
      <c r="P7" s="1240"/>
      <c r="Q7" s="1240"/>
      <c r="R7" s="1240"/>
      <c r="S7" s="1240"/>
      <c r="T7" s="1241"/>
      <c r="U7" s="766"/>
      <c r="V7" s="803"/>
    </row>
    <row r="8" spans="1:34" s="827" customFormat="1" ht="5.25">
      <c r="A8" s="807"/>
      <c r="B8" s="807"/>
      <c r="C8" s="807"/>
      <c r="D8" s="807"/>
      <c r="E8" s="807"/>
      <c r="F8" s="807"/>
      <c r="G8" s="806"/>
      <c r="H8" s="806"/>
      <c r="I8" s="793"/>
      <c r="J8" s="794"/>
      <c r="K8" s="794"/>
      <c r="L8" s="795"/>
      <c r="M8" s="795"/>
      <c r="N8" s="795"/>
      <c r="O8" s="830"/>
      <c r="P8" s="830"/>
      <c r="Q8" s="830"/>
      <c r="R8" s="830"/>
      <c r="S8" s="830"/>
      <c r="T8" s="830"/>
      <c r="U8" s="831"/>
      <c r="V8" s="832"/>
      <c r="X8" s="807"/>
      <c r="Y8" s="807"/>
      <c r="Z8" s="807"/>
      <c r="AA8" s="807"/>
      <c r="AB8" s="807"/>
      <c r="AC8" s="807"/>
      <c r="AD8" s="807"/>
      <c r="AE8" s="807"/>
      <c r="AF8" s="807"/>
      <c r="AG8" s="807"/>
      <c r="AH8" s="807"/>
    </row>
    <row r="9" spans="1:34" s="570" customFormat="1" ht="22.5">
      <c r="A9" s="770"/>
      <c r="B9" s="770"/>
      <c r="C9" s="770"/>
      <c r="D9" s="770"/>
      <c r="E9" s="770"/>
      <c r="F9" s="770"/>
      <c r="G9" s="770"/>
      <c r="H9" s="770"/>
      <c r="L9" s="499"/>
      <c r="M9" s="616" t="s">
        <v>503</v>
      </c>
      <c r="N9" s="665"/>
      <c r="O9" s="1206" t="str">
        <f>IF(NameOrPr_ch="",IF(NameOrPr="","",NameOrPr),NameOrPr_ch)</f>
        <v>Региональная служба по тарифам Ростовской области</v>
      </c>
      <c r="P9" s="1206"/>
      <c r="Q9" s="1206"/>
      <c r="R9" s="1206"/>
      <c r="S9" s="1206"/>
      <c r="T9" s="1206"/>
      <c r="U9" s="766"/>
      <c r="V9" s="766"/>
      <c r="W9" s="519"/>
      <c r="X9" s="770"/>
      <c r="Y9" s="770"/>
      <c r="Z9" s="770"/>
      <c r="AA9" s="770"/>
      <c r="AB9" s="770"/>
      <c r="AC9" s="770"/>
      <c r="AD9" s="770"/>
      <c r="AE9" s="770"/>
      <c r="AF9" s="770"/>
      <c r="AG9" s="770"/>
      <c r="AH9" s="770"/>
    </row>
    <row r="10" spans="1:34" s="570" customFormat="1" ht="18.75">
      <c r="A10" s="770"/>
      <c r="B10" s="770"/>
      <c r="C10" s="770"/>
      <c r="D10" s="770"/>
      <c r="E10" s="770"/>
      <c r="F10" s="770"/>
      <c r="G10" s="770"/>
      <c r="H10" s="770"/>
      <c r="L10" s="499"/>
      <c r="M10" s="616" t="s">
        <v>597</v>
      </c>
      <c r="N10" s="665"/>
      <c r="O10" s="1206" t="str">
        <f>IF(datePr_ch="",IF(datePr="","",datePr),datePr_ch)</f>
        <v>18.12.2018</v>
      </c>
      <c r="P10" s="1206"/>
      <c r="Q10" s="1206"/>
      <c r="R10" s="1206"/>
      <c r="S10" s="1206"/>
      <c r="T10" s="1206"/>
      <c r="U10" s="766"/>
      <c r="V10" s="766"/>
      <c r="W10" s="519"/>
      <c r="X10" s="770"/>
      <c r="Y10" s="770"/>
      <c r="Z10" s="770"/>
      <c r="AA10" s="770"/>
      <c r="AB10" s="770"/>
      <c r="AC10" s="770"/>
      <c r="AD10" s="770"/>
      <c r="AE10" s="770"/>
      <c r="AF10" s="770"/>
      <c r="AG10" s="770"/>
      <c r="AH10" s="770"/>
    </row>
    <row r="11" spans="1:34" s="570" customFormat="1" ht="18.75">
      <c r="A11" s="770"/>
      <c r="B11" s="770"/>
      <c r="C11" s="770"/>
      <c r="D11" s="770"/>
      <c r="E11" s="770"/>
      <c r="F11" s="770"/>
      <c r="G11" s="770"/>
      <c r="H11" s="770"/>
      <c r="L11" s="760"/>
      <c r="M11" s="616" t="s">
        <v>596</v>
      </c>
      <c r="N11" s="665"/>
      <c r="O11" s="1206" t="str">
        <f>IF(numberPr_ch="",IF(numberPr="","",numberPr),numberPr_ch)</f>
        <v>84/1</v>
      </c>
      <c r="P11" s="1206"/>
      <c r="Q11" s="1206"/>
      <c r="R11" s="1206"/>
      <c r="S11" s="1206"/>
      <c r="T11" s="1206"/>
      <c r="U11" s="766"/>
      <c r="V11" s="766"/>
      <c r="W11" s="519"/>
      <c r="X11" s="770"/>
      <c r="Y11" s="770"/>
      <c r="Z11" s="770"/>
      <c r="AA11" s="770"/>
      <c r="AB11" s="770"/>
      <c r="AC11" s="770"/>
      <c r="AD11" s="770"/>
      <c r="AE11" s="770"/>
      <c r="AF11" s="770"/>
      <c r="AG11" s="770"/>
      <c r="AH11" s="770"/>
    </row>
    <row r="12" spans="1:34" s="570" customFormat="1" ht="18.75">
      <c r="A12" s="770"/>
      <c r="B12" s="770"/>
      <c r="C12" s="770"/>
      <c r="D12" s="770"/>
      <c r="E12" s="770"/>
      <c r="F12" s="770"/>
      <c r="G12" s="770"/>
      <c r="H12" s="770"/>
      <c r="L12" s="760"/>
      <c r="M12" s="616" t="s">
        <v>502</v>
      </c>
      <c r="N12" s="665"/>
      <c r="O12" s="1206" t="str">
        <f>IF(IstPub_ch="",IF(IstPub="","",IstPub),IstPub_ch)</f>
        <v>www.rst.donland.ru</v>
      </c>
      <c r="P12" s="1206"/>
      <c r="Q12" s="1206"/>
      <c r="R12" s="1206"/>
      <c r="S12" s="1206"/>
      <c r="T12" s="1206"/>
      <c r="U12" s="766"/>
      <c r="V12" s="766"/>
      <c r="W12" s="519"/>
      <c r="X12" s="770"/>
      <c r="Y12" s="770"/>
      <c r="Z12" s="770"/>
      <c r="AA12" s="770"/>
      <c r="AB12" s="770"/>
      <c r="AC12" s="770"/>
      <c r="AD12" s="770"/>
      <c r="AE12" s="770"/>
      <c r="AF12" s="770"/>
      <c r="AG12" s="770"/>
      <c r="AH12" s="770"/>
    </row>
    <row r="13" spans="1:34" s="570" customFormat="1" ht="11.25">
      <c r="A13" s="770"/>
      <c r="B13" s="770"/>
      <c r="C13" s="770"/>
      <c r="D13" s="770"/>
      <c r="E13" s="770"/>
      <c r="F13" s="770"/>
      <c r="G13" s="770"/>
      <c r="H13" s="770"/>
      <c r="L13" s="1230"/>
      <c r="M13" s="1230"/>
      <c r="N13" s="778"/>
      <c r="O13" s="766"/>
      <c r="P13" s="766"/>
      <c r="Q13" s="766"/>
      <c r="R13" s="766"/>
      <c r="S13" s="766"/>
      <c r="T13" s="766"/>
      <c r="U13" s="769" t="s">
        <v>373</v>
      </c>
      <c r="X13" s="770"/>
      <c r="Y13" s="770"/>
      <c r="Z13" s="770"/>
      <c r="AA13" s="770"/>
      <c r="AB13" s="770"/>
      <c r="AC13" s="770"/>
      <c r="AD13" s="770"/>
      <c r="AE13" s="770"/>
      <c r="AF13" s="770"/>
      <c r="AG13" s="770"/>
      <c r="AH13" s="770"/>
    </row>
    <row r="14" spans="1:34">
      <c r="J14" s="685"/>
      <c r="K14" s="685"/>
      <c r="L14" s="753"/>
      <c r="M14" s="753"/>
      <c r="N14" s="502"/>
      <c r="O14" s="1207"/>
      <c r="P14" s="1207"/>
      <c r="Q14" s="1207"/>
      <c r="R14" s="1207"/>
      <c r="S14" s="1207"/>
      <c r="T14" s="1207"/>
      <c r="U14" s="1207"/>
    </row>
    <row r="15" spans="1:34">
      <c r="J15" s="685"/>
      <c r="K15" s="685"/>
      <c r="L15" s="1149" t="s">
        <v>454</v>
      </c>
      <c r="M15" s="1149"/>
      <c r="N15" s="1149"/>
      <c r="O15" s="1149"/>
      <c r="P15" s="1149"/>
      <c r="Q15" s="1149"/>
      <c r="R15" s="1149"/>
      <c r="S15" s="1149"/>
      <c r="T15" s="1149"/>
      <c r="U15" s="1149"/>
      <c r="V15" s="1149"/>
      <c r="W15" s="1149" t="s">
        <v>455</v>
      </c>
    </row>
    <row r="16" spans="1:34" ht="14.25" customHeight="1">
      <c r="J16" s="685"/>
      <c r="K16" s="685"/>
      <c r="L16" s="1213" t="s">
        <v>92</v>
      </c>
      <c r="M16" s="1213" t="s">
        <v>640</v>
      </c>
      <c r="N16" s="660"/>
      <c r="O16" s="1214" t="s">
        <v>642</v>
      </c>
      <c r="P16" s="1215"/>
      <c r="Q16" s="1215"/>
      <c r="R16" s="1215"/>
      <c r="S16" s="1215"/>
      <c r="T16" s="1216"/>
      <c r="U16" s="1224" t="s">
        <v>341</v>
      </c>
      <c r="V16" s="1210" t="s">
        <v>275</v>
      </c>
      <c r="W16" s="1149"/>
    </row>
    <row r="17" spans="1:36" ht="14.25" customHeight="1">
      <c r="J17" s="685"/>
      <c r="K17" s="685"/>
      <c r="L17" s="1213"/>
      <c r="M17" s="1213"/>
      <c r="N17" s="661"/>
      <c r="O17" s="1219" t="s">
        <v>606</v>
      </c>
      <c r="P17" s="1217" t="s">
        <v>271</v>
      </c>
      <c r="Q17" s="1218"/>
      <c r="R17" s="1221" t="s">
        <v>655</v>
      </c>
      <c r="S17" s="1222"/>
      <c r="T17" s="1223"/>
      <c r="U17" s="1225"/>
      <c r="V17" s="1211"/>
      <c r="W17" s="1149"/>
    </row>
    <row r="18" spans="1:36" ht="33.75" customHeight="1">
      <c r="J18" s="685"/>
      <c r="K18" s="685"/>
      <c r="L18" s="1213"/>
      <c r="M18" s="1213"/>
      <c r="N18" s="662"/>
      <c r="O18" s="1220"/>
      <c r="P18" s="755" t="s">
        <v>607</v>
      </c>
      <c r="Q18" s="755" t="s">
        <v>6</v>
      </c>
      <c r="R18" s="779" t="s">
        <v>274</v>
      </c>
      <c r="S18" s="1208" t="s">
        <v>273</v>
      </c>
      <c r="T18" s="1209"/>
      <c r="U18" s="1226"/>
      <c r="V18" s="1212"/>
      <c r="W18" s="1149"/>
    </row>
    <row r="19" spans="1:36">
      <c r="J19" s="685"/>
      <c r="K19" s="569">
        <v>1</v>
      </c>
      <c r="L19" s="646" t="s">
        <v>93</v>
      </c>
      <c r="M19" s="646" t="s">
        <v>49</v>
      </c>
      <c r="N19" s="648" t="str">
        <f ca="1">OFFSET(N19,0,-1)</f>
        <v>2</v>
      </c>
      <c r="O19" s="777">
        <f ca="1">OFFSET(O19,0,-1)+1</f>
        <v>3</v>
      </c>
      <c r="P19" s="777">
        <f ca="1">OFFSET(P19,0,-1)+1</f>
        <v>4</v>
      </c>
      <c r="Q19" s="777">
        <f ca="1">OFFSET(Q19,0,-1)+1</f>
        <v>5</v>
      </c>
      <c r="R19" s="777">
        <f ca="1">OFFSET(R19,0,-1)+1</f>
        <v>6</v>
      </c>
      <c r="S19" s="1231">
        <f ca="1">OFFSET(S19,0,-1)+1</f>
        <v>7</v>
      </c>
      <c r="T19" s="1231"/>
      <c r="U19" s="777">
        <f ca="1">OFFSET(U19,0,-2)+1</f>
        <v>8</v>
      </c>
      <c r="V19" s="648">
        <f ca="1">OFFSET(V19,0,-1)</f>
        <v>8</v>
      </c>
      <c r="W19" s="777">
        <f ca="1">OFFSET(W19,0,-1)+1</f>
        <v>9</v>
      </c>
    </row>
    <row r="20" spans="1:36" ht="22.5">
      <c r="A20" s="1232">
        <v>1</v>
      </c>
      <c r="B20" s="882"/>
      <c r="C20" s="882"/>
      <c r="D20" s="882"/>
      <c r="E20" s="883"/>
      <c r="F20" s="884"/>
      <c r="G20" s="884"/>
      <c r="H20" s="884"/>
      <c r="I20" s="885"/>
      <c r="J20" s="880"/>
      <c r="K20" s="887"/>
      <c r="L20" s="780">
        <f>mergeValue(A20)</f>
        <v>1</v>
      </c>
      <c r="M20" s="640" t="s">
        <v>20</v>
      </c>
      <c r="N20" s="645"/>
      <c r="O20" s="1233"/>
      <c r="P20" s="1233"/>
      <c r="Q20" s="1233"/>
      <c r="R20" s="1233"/>
      <c r="S20" s="1233"/>
      <c r="T20" s="1233"/>
      <c r="U20" s="1233"/>
      <c r="V20" s="1233"/>
      <c r="W20" s="629" t="s">
        <v>477</v>
      </c>
      <c r="Y20" s="828"/>
      <c r="Z20" s="828" t="str">
        <f t="shared" ref="Z20:Z33" si="0">IF(M20="","",M20 )</f>
        <v>Наименование тарифа</v>
      </c>
      <c r="AA20" s="828"/>
      <c r="AB20" s="828"/>
      <c r="AC20" s="828"/>
      <c r="AI20" s="807"/>
      <c r="AJ20" s="807"/>
    </row>
    <row r="21" spans="1:36" ht="22.5">
      <c r="A21" s="1232"/>
      <c r="B21" s="1232">
        <v>1</v>
      </c>
      <c r="C21" s="882"/>
      <c r="D21" s="882"/>
      <c r="E21" s="884"/>
      <c r="F21" s="884"/>
      <c r="G21" s="884"/>
      <c r="H21" s="884"/>
      <c r="I21" s="879"/>
      <c r="J21" s="878"/>
      <c r="K21" s="881"/>
      <c r="L21" s="780" t="str">
        <f>mergeValue(A21) &amp;"."&amp; mergeValue(B21)</f>
        <v>1.1</v>
      </c>
      <c r="M21" s="691" t="s">
        <v>16</v>
      </c>
      <c r="N21" s="645"/>
      <c r="O21" s="1233"/>
      <c r="P21" s="1233"/>
      <c r="Q21" s="1233"/>
      <c r="R21" s="1233"/>
      <c r="S21" s="1233"/>
      <c r="T21" s="1233"/>
      <c r="U21" s="1233"/>
      <c r="V21" s="1233"/>
      <c r="W21" s="629" t="s">
        <v>478</v>
      </c>
      <c r="Y21" s="828"/>
      <c r="Z21" s="828" t="str">
        <f t="shared" si="0"/>
        <v>Территория действия тарифа</v>
      </c>
      <c r="AA21" s="828"/>
      <c r="AB21" s="828"/>
      <c r="AC21" s="828"/>
      <c r="AI21" s="807"/>
      <c r="AJ21" s="807"/>
    </row>
    <row r="22" spans="1:36" ht="22.5">
      <c r="A22" s="1232"/>
      <c r="B22" s="1232"/>
      <c r="C22" s="1232">
        <v>1</v>
      </c>
      <c r="D22" s="882"/>
      <c r="E22" s="884"/>
      <c r="F22" s="884"/>
      <c r="G22" s="884"/>
      <c r="H22" s="884"/>
      <c r="I22" s="886"/>
      <c r="J22" s="878"/>
      <c r="K22" s="881"/>
      <c r="L22" s="780" t="str">
        <f>mergeValue(A22) &amp;"."&amp; mergeValue(B22)&amp;"."&amp; mergeValue(C22)</f>
        <v>1.1.1</v>
      </c>
      <c r="M22" s="692" t="s">
        <v>7</v>
      </c>
      <c r="N22" s="645"/>
      <c r="O22" s="1233"/>
      <c r="P22" s="1233"/>
      <c r="Q22" s="1233"/>
      <c r="R22" s="1233"/>
      <c r="S22" s="1233"/>
      <c r="T22" s="1233"/>
      <c r="U22" s="1233"/>
      <c r="V22" s="1233"/>
      <c r="W22" s="629" t="s">
        <v>634</v>
      </c>
      <c r="Y22" s="828"/>
      <c r="Z22" s="828" t="str">
        <f t="shared" si="0"/>
        <v xml:space="preserve">Наименование системы теплоснабжения </v>
      </c>
      <c r="AA22" s="828"/>
      <c r="AB22" s="828"/>
      <c r="AC22" s="828"/>
      <c r="AI22" s="807"/>
      <c r="AJ22" s="807"/>
    </row>
    <row r="23" spans="1:36" ht="22.5">
      <c r="A23" s="1232"/>
      <c r="B23" s="1232"/>
      <c r="C23" s="1232"/>
      <c r="D23" s="1232">
        <v>1</v>
      </c>
      <c r="E23" s="884"/>
      <c r="F23" s="884"/>
      <c r="G23" s="884"/>
      <c r="H23" s="884"/>
      <c r="I23" s="886"/>
      <c r="J23" s="878"/>
      <c r="K23" s="881"/>
      <c r="L23" s="780" t="str">
        <f>mergeValue(A23) &amp;"."&amp; mergeValue(B23)&amp;"."&amp; mergeValue(C23)&amp;"."&amp; mergeValue(D23)</f>
        <v>1.1.1.1</v>
      </c>
      <c r="M23" s="693" t="s">
        <v>22</v>
      </c>
      <c r="N23" s="645"/>
      <c r="O23" s="1233"/>
      <c r="P23" s="1233"/>
      <c r="Q23" s="1233"/>
      <c r="R23" s="1233"/>
      <c r="S23" s="1233"/>
      <c r="T23" s="1233"/>
      <c r="U23" s="1233"/>
      <c r="V23" s="1233"/>
      <c r="W23" s="629" t="s">
        <v>635</v>
      </c>
      <c r="Y23" s="828"/>
      <c r="Z23" s="828" t="str">
        <f t="shared" si="0"/>
        <v xml:space="preserve">Источник тепловой энергии  </v>
      </c>
      <c r="AA23" s="828"/>
      <c r="AB23" s="828"/>
      <c r="AC23" s="828"/>
      <c r="AI23" s="807"/>
      <c r="AJ23" s="807"/>
    </row>
    <row r="24" spans="1:36" ht="101.25">
      <c r="A24" s="1232"/>
      <c r="B24" s="1232"/>
      <c r="C24" s="1232"/>
      <c r="D24" s="1232"/>
      <c r="E24" s="1232">
        <v>1</v>
      </c>
      <c r="F24" s="884"/>
      <c r="G24" s="884"/>
      <c r="H24" s="882">
        <v>1</v>
      </c>
      <c r="I24" s="1232">
        <v>1</v>
      </c>
      <c r="J24" s="884"/>
      <c r="K24" s="889"/>
      <c r="L24" s="780" t="str">
        <f>mergeValue(A24) &amp;"."&amp; mergeValue(B24)&amp;"."&amp; mergeValue(C24)&amp;"."&amp; mergeValue(D24)&amp;"."&amp; mergeValue(E24)</f>
        <v>1.1.1.1.1</v>
      </c>
      <c r="M24" s="554" t="s">
        <v>9</v>
      </c>
      <c r="N24" s="645"/>
      <c r="O24" s="1234"/>
      <c r="P24" s="1234"/>
      <c r="Q24" s="1234"/>
      <c r="R24" s="1234"/>
      <c r="S24" s="1234"/>
      <c r="T24" s="1234"/>
      <c r="U24" s="1234"/>
      <c r="V24" s="1234"/>
      <c r="W24" s="629" t="s">
        <v>639</v>
      </c>
      <c r="Y24" s="828"/>
      <c r="Z24" s="828" t="str">
        <f t="shared" si="0"/>
        <v>Схема подключения теплопотребляющей установки к коллектору источника тепловой энергии</v>
      </c>
      <c r="AA24" s="828"/>
      <c r="AB24" s="828"/>
      <c r="AC24" s="828"/>
      <c r="AI24" s="807"/>
      <c r="AJ24" s="807"/>
    </row>
    <row r="25" spans="1:36" ht="90">
      <c r="A25" s="1232"/>
      <c r="B25" s="1232"/>
      <c r="C25" s="1232"/>
      <c r="D25" s="1232"/>
      <c r="E25" s="1232"/>
      <c r="F25" s="1232">
        <v>1</v>
      </c>
      <c r="G25" s="882"/>
      <c r="H25" s="882"/>
      <c r="I25" s="1232"/>
      <c r="J25" s="1232">
        <v>1</v>
      </c>
      <c r="K25" s="890"/>
      <c r="L25" s="780" t="str">
        <f>mergeValue(A25) &amp;"."&amp; mergeValue(B25)&amp;"."&amp; mergeValue(C25)&amp;"."&amp; mergeValue(D25)&amp;"."&amp; mergeValue(E25)&amp;"."&amp; mergeValue(F25)</f>
        <v>1.1.1.1.1.1</v>
      </c>
      <c r="M25" s="555" t="s">
        <v>10</v>
      </c>
      <c r="N25" s="645"/>
      <c r="O25" s="1234"/>
      <c r="P25" s="1234"/>
      <c r="Q25" s="1234"/>
      <c r="R25" s="1234"/>
      <c r="S25" s="1234"/>
      <c r="T25" s="1234"/>
      <c r="U25" s="1234"/>
      <c r="V25" s="1234"/>
      <c r="W25" s="629" t="s">
        <v>637</v>
      </c>
      <c r="Y25" s="828"/>
      <c r="Z25" s="828" t="str">
        <f t="shared" si="0"/>
        <v>Группа потребителей</v>
      </c>
      <c r="AA25" s="828"/>
      <c r="AB25" s="828"/>
      <c r="AC25" s="828"/>
      <c r="AI25" s="807"/>
      <c r="AJ25" s="807"/>
    </row>
    <row r="26" spans="1:36" ht="189" customHeight="1">
      <c r="A26" s="1232"/>
      <c r="B26" s="1232"/>
      <c r="C26" s="1232"/>
      <c r="D26" s="1232"/>
      <c r="E26" s="1232"/>
      <c r="F26" s="1232"/>
      <c r="G26" s="882">
        <v>1</v>
      </c>
      <c r="H26" s="882"/>
      <c r="I26" s="1232"/>
      <c r="J26" s="1232"/>
      <c r="K26" s="890">
        <v>1</v>
      </c>
      <c r="L26" s="780" t="str">
        <f>mergeValue(A26) &amp;"."&amp; mergeValue(B26)&amp;"."&amp; mergeValue(C26)&amp;"."&amp; mergeValue(D26)&amp;"."&amp; mergeValue(E26)&amp;"."&amp; mergeValue(F26)&amp;"."&amp; mergeValue(G26)</f>
        <v>1.1.1.1.1.1.1</v>
      </c>
      <c r="M26" s="1068"/>
      <c r="N26" s="645"/>
      <c r="O26" s="762"/>
      <c r="P26" s="762"/>
      <c r="Q26" s="1092"/>
      <c r="R26" s="1227"/>
      <c r="S26" s="1228" t="s">
        <v>84</v>
      </c>
      <c r="T26" s="1227"/>
      <c r="U26" s="1228" t="s">
        <v>85</v>
      </c>
      <c r="V26" s="762"/>
      <c r="W26" s="1203" t="s">
        <v>656</v>
      </c>
      <c r="X26" s="807" t="str">
        <f>strCheckDate(O27:V27)</f>
        <v/>
      </c>
      <c r="Y26" s="828"/>
      <c r="Z26" s="828" t="str">
        <f t="shared" si="0"/>
        <v/>
      </c>
      <c r="AA26" s="828"/>
      <c r="AB26" s="828"/>
      <c r="AC26" s="828"/>
      <c r="AI26" s="807"/>
      <c r="AJ26" s="807"/>
    </row>
    <row r="27" spans="1:36" ht="11.25" hidden="1">
      <c r="A27" s="1232"/>
      <c r="B27" s="1232"/>
      <c r="C27" s="1232"/>
      <c r="D27" s="1232"/>
      <c r="E27" s="1232"/>
      <c r="F27" s="1232"/>
      <c r="G27" s="882"/>
      <c r="H27" s="882"/>
      <c r="I27" s="1232"/>
      <c r="J27" s="1232"/>
      <c r="K27" s="890"/>
      <c r="L27" s="799"/>
      <c r="M27" s="645"/>
      <c r="N27" s="645"/>
      <c r="O27" s="762"/>
      <c r="P27" s="762"/>
      <c r="Q27" s="768" t="str">
        <f>R26 &amp; "-" &amp; T26</f>
        <v>-</v>
      </c>
      <c r="R27" s="1227"/>
      <c r="S27" s="1228"/>
      <c r="T27" s="1227"/>
      <c r="U27" s="1228"/>
      <c r="V27" s="762"/>
      <c r="W27" s="1204"/>
      <c r="Y27" s="828"/>
      <c r="Z27" s="828" t="str">
        <f t="shared" si="0"/>
        <v/>
      </c>
      <c r="AA27" s="828"/>
      <c r="AB27" s="828"/>
      <c r="AC27" s="828"/>
      <c r="AI27" s="807"/>
      <c r="AJ27" s="807"/>
    </row>
    <row r="28" spans="1:36" ht="15" customHeight="1">
      <c r="A28" s="1232"/>
      <c r="B28" s="1232"/>
      <c r="C28" s="1232"/>
      <c r="D28" s="1232"/>
      <c r="E28" s="1232"/>
      <c r="F28" s="1232"/>
      <c r="G28" s="884"/>
      <c r="H28" s="882"/>
      <c r="I28" s="1232"/>
      <c r="J28" s="1232"/>
      <c r="K28" s="889"/>
      <c r="L28" s="687"/>
      <c r="M28" s="557" t="s">
        <v>25</v>
      </c>
      <c r="N28" s="764"/>
      <c r="O28" s="764"/>
      <c r="P28" s="764"/>
      <c r="Q28" s="764"/>
      <c r="R28" s="764"/>
      <c r="S28" s="764"/>
      <c r="T28" s="764"/>
      <c r="U28" s="764"/>
      <c r="V28" s="761"/>
      <c r="W28" s="1205"/>
      <c r="Y28" s="828"/>
      <c r="Z28" s="828" t="str">
        <f t="shared" si="0"/>
        <v>Добавить вид теплоносителя (параметры теплоносителя)</v>
      </c>
      <c r="AA28" s="828"/>
      <c r="AB28" s="828"/>
      <c r="AC28" s="828"/>
      <c r="AI28" s="807"/>
      <c r="AJ28" s="807"/>
    </row>
    <row r="29" spans="1:36" ht="15" customHeight="1">
      <c r="A29" s="1232"/>
      <c r="B29" s="1232"/>
      <c r="C29" s="1232"/>
      <c r="D29" s="1232"/>
      <c r="E29" s="1232"/>
      <c r="F29" s="884"/>
      <c r="G29" s="884"/>
      <c r="H29" s="882"/>
      <c r="I29" s="1232"/>
      <c r="J29" s="884"/>
      <c r="K29" s="889"/>
      <c r="L29" s="687"/>
      <c r="M29" s="556" t="s">
        <v>11</v>
      </c>
      <c r="N29" s="764"/>
      <c r="O29" s="764"/>
      <c r="P29" s="764"/>
      <c r="Q29" s="764"/>
      <c r="R29" s="764"/>
      <c r="S29" s="764"/>
      <c r="T29" s="764"/>
      <c r="U29" s="763"/>
      <c r="V29" s="764"/>
      <c r="W29" s="664"/>
      <c r="Y29" s="828"/>
      <c r="Z29" s="828" t="str">
        <f t="shared" si="0"/>
        <v>Добавить группу потребителей</v>
      </c>
      <c r="AA29" s="828"/>
      <c r="AB29" s="828"/>
      <c r="AC29" s="828"/>
      <c r="AI29" s="807"/>
      <c r="AJ29" s="807"/>
    </row>
    <row r="30" spans="1:36" ht="15" customHeight="1">
      <c r="A30" s="1232"/>
      <c r="B30" s="1232"/>
      <c r="C30" s="1232"/>
      <c r="D30" s="1232"/>
      <c r="E30" s="888"/>
      <c r="F30" s="884"/>
      <c r="G30" s="884"/>
      <c r="H30" s="884"/>
      <c r="I30" s="880"/>
      <c r="J30" s="877"/>
      <c r="K30" s="887"/>
      <c r="L30" s="687"/>
      <c r="M30" s="759" t="s">
        <v>12</v>
      </c>
      <c r="N30" s="764"/>
      <c r="O30" s="764"/>
      <c r="P30" s="764"/>
      <c r="Q30" s="764"/>
      <c r="R30" s="764"/>
      <c r="S30" s="764"/>
      <c r="T30" s="764"/>
      <c r="U30" s="763"/>
      <c r="V30" s="764"/>
      <c r="W30" s="664"/>
      <c r="Y30" s="828"/>
      <c r="Z30" s="828" t="str">
        <f t="shared" si="0"/>
        <v>Добавить схему подключения</v>
      </c>
      <c r="AA30" s="828"/>
      <c r="AB30" s="828"/>
      <c r="AC30" s="828"/>
      <c r="AI30" s="807"/>
      <c r="AJ30" s="807"/>
    </row>
    <row r="31" spans="1:36" ht="15" customHeight="1">
      <c r="A31" s="1232"/>
      <c r="B31" s="1232"/>
      <c r="C31" s="1232"/>
      <c r="D31" s="888"/>
      <c r="E31" s="888"/>
      <c r="F31" s="884"/>
      <c r="G31" s="884"/>
      <c r="H31" s="884"/>
      <c r="I31" s="880"/>
      <c r="J31" s="877"/>
      <c r="K31" s="887"/>
      <c r="L31" s="687"/>
      <c r="M31" s="758" t="s">
        <v>17</v>
      </c>
      <c r="N31" s="764"/>
      <c r="O31" s="764"/>
      <c r="P31" s="764"/>
      <c r="Q31" s="764"/>
      <c r="R31" s="764"/>
      <c r="S31" s="764"/>
      <c r="T31" s="764"/>
      <c r="U31" s="763"/>
      <c r="V31" s="764"/>
      <c r="W31" s="664"/>
      <c r="Y31" s="828"/>
      <c r="Z31" s="828" t="str">
        <f t="shared" si="0"/>
        <v>Добавить источник тепловой энергии</v>
      </c>
      <c r="AA31" s="828"/>
      <c r="AB31" s="828"/>
      <c r="AC31" s="828"/>
      <c r="AI31" s="807"/>
      <c r="AJ31" s="807"/>
    </row>
    <row r="32" spans="1:36" ht="15" customHeight="1">
      <c r="A32" s="1232"/>
      <c r="B32" s="1232"/>
      <c r="C32" s="888"/>
      <c r="D32" s="888"/>
      <c r="E32" s="888"/>
      <c r="F32" s="888"/>
      <c r="G32" s="893"/>
      <c r="H32" s="880"/>
      <c r="I32" s="891"/>
      <c r="J32" s="877"/>
      <c r="K32" s="892"/>
      <c r="L32" s="687"/>
      <c r="M32" s="757" t="s">
        <v>18</v>
      </c>
      <c r="N32" s="764"/>
      <c r="O32" s="764"/>
      <c r="P32" s="764"/>
      <c r="Q32" s="764"/>
      <c r="R32" s="764"/>
      <c r="S32" s="764"/>
      <c r="T32" s="764"/>
      <c r="U32" s="763"/>
      <c r="V32" s="764"/>
      <c r="W32" s="664"/>
      <c r="Y32" s="828"/>
      <c r="Z32" s="828" t="str">
        <f t="shared" si="0"/>
        <v>Добавить наименование системы теплоснабжения</v>
      </c>
      <c r="AA32" s="828"/>
      <c r="AB32" s="828"/>
      <c r="AC32" s="828"/>
      <c r="AI32" s="807"/>
      <c r="AJ32" s="807"/>
    </row>
    <row r="33" spans="1:36" ht="15" customHeight="1">
      <c r="A33" s="1232"/>
      <c r="B33" s="888"/>
      <c r="C33" s="888"/>
      <c r="D33" s="888"/>
      <c r="E33" s="888"/>
      <c r="F33" s="888"/>
      <c r="G33" s="893"/>
      <c r="H33" s="880"/>
      <c r="I33" s="880"/>
      <c r="J33" s="877"/>
      <c r="K33" s="887"/>
      <c r="L33" s="687"/>
      <c r="M33" s="732" t="s">
        <v>19</v>
      </c>
      <c r="N33" s="764"/>
      <c r="O33" s="764"/>
      <c r="P33" s="764"/>
      <c r="Q33" s="764"/>
      <c r="R33" s="764"/>
      <c r="S33" s="764"/>
      <c r="T33" s="764"/>
      <c r="U33" s="763"/>
      <c r="V33" s="764"/>
      <c r="W33" s="664"/>
      <c r="Y33" s="828"/>
      <c r="Z33" s="828" t="str">
        <f t="shared" si="0"/>
        <v>Добавить территорию действия тарифа</v>
      </c>
      <c r="AA33" s="828"/>
      <c r="AB33" s="828"/>
      <c r="AC33" s="828"/>
      <c r="AI33" s="807"/>
      <c r="AJ33" s="807"/>
    </row>
    <row r="34" spans="1:36" s="741" customFormat="1" ht="15" customHeight="1">
      <c r="A34" s="876"/>
      <c r="B34" s="876"/>
      <c r="C34" s="876"/>
      <c r="D34" s="876"/>
      <c r="E34" s="876"/>
      <c r="F34" s="876"/>
      <c r="G34" s="876"/>
      <c r="H34" s="876"/>
      <c r="I34" s="876"/>
      <c r="J34" s="876"/>
      <c r="K34" s="876"/>
      <c r="L34" s="492"/>
      <c r="M34" s="735" t="s">
        <v>309</v>
      </c>
      <c r="N34" s="764"/>
      <c r="O34" s="764"/>
      <c r="P34" s="764"/>
      <c r="Q34" s="764"/>
      <c r="R34" s="764"/>
      <c r="S34" s="764"/>
      <c r="T34" s="764"/>
      <c r="U34" s="763"/>
      <c r="V34" s="764"/>
      <c r="W34" s="664"/>
      <c r="X34" s="720"/>
      <c r="Y34" s="720"/>
      <c r="Z34" s="720"/>
      <c r="AA34" s="720"/>
      <c r="AB34" s="720"/>
      <c r="AC34" s="720"/>
      <c r="AD34" s="720"/>
      <c r="AE34" s="720"/>
      <c r="AF34" s="720"/>
      <c r="AG34" s="720"/>
      <c r="AH34" s="720"/>
    </row>
    <row r="35" spans="1:36" ht="11.25">
      <c r="A35" s="798"/>
      <c r="B35" s="798"/>
      <c r="C35" s="798"/>
      <c r="D35" s="798"/>
      <c r="E35" s="798"/>
      <c r="F35" s="798"/>
      <c r="G35" s="798"/>
      <c r="H35" s="798"/>
      <c r="I35" s="798"/>
      <c r="J35" s="798"/>
      <c r="K35" s="798"/>
      <c r="X35" s="798"/>
      <c r="Y35" s="798"/>
      <c r="Z35" s="798"/>
      <c r="AA35" s="798"/>
      <c r="AB35" s="798"/>
      <c r="AC35" s="798"/>
      <c r="AD35" s="798"/>
      <c r="AE35" s="798"/>
      <c r="AF35" s="798"/>
      <c r="AG35" s="798"/>
      <c r="AH35" s="798"/>
    </row>
    <row r="36" spans="1:36" ht="105.75" customHeight="1">
      <c r="L36" s="1">
        <v>1</v>
      </c>
      <c r="M36" s="1196" t="s">
        <v>633</v>
      </c>
      <c r="N36" s="1196"/>
      <c r="O36" s="1196"/>
      <c r="P36" s="1196"/>
      <c r="Q36" s="1196"/>
      <c r="R36" s="1196"/>
      <c r="S36" s="1196"/>
      <c r="T36" s="1196"/>
      <c r="U36" s="1196"/>
      <c r="V36" s="1196"/>
      <c r="W36" s="1196"/>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sheetPr codeName="List05_8">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4"/>
    <col min="12" max="12" width="11.140625" style="584" customWidth="1"/>
    <col min="13" max="20" width="10.5703125" style="584"/>
    <col min="21" max="16384" width="10.5703125" style="523"/>
  </cols>
  <sheetData>
    <row r="1" spans="1:20" ht="3" customHeight="1">
      <c r="A1" s="590" t="s">
        <v>184</v>
      </c>
    </row>
    <row r="2" spans="1:20" ht="22.5">
      <c r="F2" s="1197" t="s">
        <v>492</v>
      </c>
      <c r="G2" s="1198"/>
      <c r="H2" s="1199"/>
      <c r="I2" s="639"/>
    </row>
    <row r="3" spans="1:20" ht="3" customHeight="1"/>
    <row r="4" spans="1:20" s="570" customFormat="1" ht="11.25">
      <c r="A4" s="589"/>
      <c r="B4" s="589"/>
      <c r="C4" s="589"/>
      <c r="D4" s="589"/>
      <c r="F4" s="1149" t="s">
        <v>454</v>
      </c>
      <c r="G4" s="1149"/>
      <c r="H4" s="1149"/>
      <c r="I4" s="1200" t="s">
        <v>455</v>
      </c>
      <c r="J4" s="589"/>
      <c r="K4" s="589"/>
      <c r="L4" s="589"/>
      <c r="M4" s="589"/>
      <c r="N4" s="589"/>
      <c r="O4" s="589"/>
      <c r="P4" s="589"/>
      <c r="Q4" s="589"/>
      <c r="R4" s="589"/>
      <c r="S4" s="589"/>
      <c r="T4" s="589"/>
    </row>
    <row r="5" spans="1:20" s="570" customFormat="1" ht="11.25" customHeight="1">
      <c r="A5" s="589"/>
      <c r="B5" s="589"/>
      <c r="C5" s="589"/>
      <c r="D5" s="589"/>
      <c r="F5" s="605" t="s">
        <v>92</v>
      </c>
      <c r="G5" s="617" t="s">
        <v>457</v>
      </c>
      <c r="H5" s="604" t="s">
        <v>442</v>
      </c>
      <c r="I5" s="1200"/>
      <c r="J5" s="589"/>
      <c r="K5" s="589"/>
      <c r="L5" s="589"/>
      <c r="M5" s="589"/>
      <c r="N5" s="589"/>
      <c r="O5" s="589"/>
      <c r="P5" s="589"/>
      <c r="Q5" s="589"/>
      <c r="R5" s="589"/>
      <c r="S5" s="589"/>
      <c r="T5" s="589"/>
    </row>
    <row r="6" spans="1:20" s="570" customFormat="1" ht="12" customHeight="1">
      <c r="A6" s="589"/>
      <c r="B6" s="589"/>
      <c r="C6" s="589"/>
      <c r="D6" s="589"/>
      <c r="F6" s="606" t="s">
        <v>93</v>
      </c>
      <c r="G6" s="608">
        <v>2</v>
      </c>
      <c r="H6" s="609">
        <v>3</v>
      </c>
      <c r="I6" s="607">
        <v>4</v>
      </c>
      <c r="J6" s="589">
        <v>4</v>
      </c>
      <c r="K6" s="589"/>
      <c r="L6" s="589"/>
      <c r="M6" s="589"/>
      <c r="N6" s="589"/>
      <c r="O6" s="589"/>
      <c r="P6" s="589"/>
      <c r="Q6" s="589"/>
      <c r="R6" s="589"/>
      <c r="S6" s="589"/>
      <c r="T6" s="589"/>
    </row>
    <row r="7" spans="1:20" s="570" customFormat="1" ht="18.75">
      <c r="A7" s="589"/>
      <c r="B7" s="589"/>
      <c r="C7" s="589"/>
      <c r="D7" s="589"/>
      <c r="F7" s="615">
        <v>1</v>
      </c>
      <c r="G7" s="631" t="s">
        <v>493</v>
      </c>
      <c r="H7" s="603" t="str">
        <f>IF(dateCh="","",dateCh)</f>
        <v>27.12.2018</v>
      </c>
      <c r="I7" s="580" t="s">
        <v>494</v>
      </c>
      <c r="J7" s="614"/>
      <c r="K7" s="589"/>
      <c r="L7" s="589"/>
      <c r="M7" s="589"/>
      <c r="N7" s="589"/>
      <c r="O7" s="589"/>
      <c r="P7" s="589"/>
      <c r="Q7" s="589"/>
      <c r="R7" s="589"/>
      <c r="S7" s="589"/>
      <c r="T7" s="589"/>
    </row>
    <row r="8" spans="1:20" s="570" customFormat="1" ht="45">
      <c r="A8" s="1201">
        <v>1</v>
      </c>
      <c r="B8" s="589"/>
      <c r="C8" s="589"/>
      <c r="D8" s="589"/>
      <c r="F8" s="615" t="str">
        <f>"2." &amp;mergeValue(A8)</f>
        <v>2.1</v>
      </c>
      <c r="G8" s="631" t="s">
        <v>495</v>
      </c>
      <c r="H8" s="603"/>
      <c r="I8" s="580" t="s">
        <v>591</v>
      </c>
      <c r="J8" s="614"/>
      <c r="K8" s="589"/>
      <c r="L8" s="589"/>
      <c r="M8" s="589"/>
      <c r="N8" s="589"/>
      <c r="O8" s="589"/>
      <c r="P8" s="589"/>
      <c r="Q8" s="589"/>
      <c r="R8" s="589"/>
      <c r="S8" s="589"/>
      <c r="T8" s="589"/>
    </row>
    <row r="9" spans="1:20" s="570" customFormat="1" ht="22.5">
      <c r="A9" s="1201"/>
      <c r="B9" s="589"/>
      <c r="C9" s="589"/>
      <c r="D9" s="589"/>
      <c r="F9" s="615" t="str">
        <f>"3." &amp;mergeValue(A9)</f>
        <v>3.1</v>
      </c>
      <c r="G9" s="631" t="s">
        <v>496</v>
      </c>
      <c r="H9" s="603"/>
      <c r="I9" s="580" t="s">
        <v>589</v>
      </c>
      <c r="J9" s="614"/>
      <c r="K9" s="589"/>
      <c r="L9" s="589"/>
      <c r="M9" s="589"/>
      <c r="N9" s="589"/>
      <c r="O9" s="589"/>
      <c r="P9" s="589"/>
      <c r="Q9" s="589"/>
      <c r="R9" s="589"/>
      <c r="S9" s="589"/>
      <c r="T9" s="589"/>
    </row>
    <row r="10" spans="1:20" s="570" customFormat="1" ht="22.5">
      <c r="A10" s="1201"/>
      <c r="B10" s="589"/>
      <c r="C10" s="589"/>
      <c r="D10" s="589"/>
      <c r="F10" s="615" t="str">
        <f>"4."&amp;mergeValue(A10)</f>
        <v>4.1</v>
      </c>
      <c r="G10" s="631" t="s">
        <v>497</v>
      </c>
      <c r="H10" s="604" t="s">
        <v>458</v>
      </c>
      <c r="I10" s="580"/>
      <c r="J10" s="614"/>
      <c r="K10" s="589"/>
      <c r="L10" s="589"/>
      <c r="M10" s="589"/>
      <c r="N10" s="589"/>
      <c r="O10" s="589"/>
      <c r="P10" s="589"/>
      <c r="Q10" s="589"/>
      <c r="R10" s="589"/>
      <c r="S10" s="589"/>
      <c r="T10" s="589"/>
    </row>
    <row r="11" spans="1:20" s="570" customFormat="1" ht="18.75">
      <c r="A11" s="1201"/>
      <c r="B11" s="1201">
        <v>1</v>
      </c>
      <c r="C11" s="622"/>
      <c r="D11" s="622"/>
      <c r="F11" s="615" t="str">
        <f>"4."&amp;mergeValue(A11) &amp;"."&amp;mergeValue(B11)</f>
        <v>4.1.1</v>
      </c>
      <c r="G11" s="610" t="s">
        <v>593</v>
      </c>
      <c r="H11" s="603" t="str">
        <f>IF(region_name="","",region_name)</f>
        <v>Ростовская область</v>
      </c>
      <c r="I11" s="580" t="s">
        <v>500</v>
      </c>
      <c r="J11" s="614"/>
      <c r="K11" s="589"/>
      <c r="L11" s="589"/>
      <c r="M11" s="589"/>
      <c r="N11" s="589"/>
      <c r="O11" s="589"/>
      <c r="P11" s="589"/>
      <c r="Q11" s="589"/>
      <c r="R11" s="589"/>
      <c r="S11" s="589"/>
      <c r="T11" s="589"/>
    </row>
    <row r="12" spans="1:20" s="570" customFormat="1" ht="22.5">
      <c r="A12" s="1201"/>
      <c r="B12" s="1201"/>
      <c r="C12" s="1201">
        <v>1</v>
      </c>
      <c r="D12" s="622"/>
      <c r="F12" s="615" t="str">
        <f>"4."&amp;mergeValue(A12) &amp;"."&amp;mergeValue(B12)&amp;"."&amp;mergeValue(C12)</f>
        <v>4.1.1.1</v>
      </c>
      <c r="G12" s="621" t="s">
        <v>498</v>
      </c>
      <c r="H12" s="603"/>
      <c r="I12" s="580" t="s">
        <v>501</v>
      </c>
      <c r="J12" s="614"/>
      <c r="K12" s="589"/>
      <c r="L12" s="589"/>
      <c r="M12" s="589"/>
      <c r="N12" s="589"/>
      <c r="O12" s="589"/>
      <c r="P12" s="589"/>
      <c r="Q12" s="589"/>
      <c r="R12" s="589"/>
      <c r="S12" s="589"/>
      <c r="T12" s="589"/>
    </row>
    <row r="13" spans="1:20" s="570" customFormat="1" ht="39" customHeight="1">
      <c r="A13" s="1201"/>
      <c r="B13" s="1201"/>
      <c r="C13" s="1201"/>
      <c r="D13" s="622">
        <v>1</v>
      </c>
      <c r="F13" s="615" t="str">
        <f>"4."&amp;mergeValue(A13) &amp;"."&amp;mergeValue(B13)&amp;"."&amp;mergeValue(C13)&amp;"."&amp;mergeValue(D13)</f>
        <v>4.1.1.1.1</v>
      </c>
      <c r="G13" s="632" t="s">
        <v>499</v>
      </c>
      <c r="H13" s="603"/>
      <c r="I13" s="1202" t="s">
        <v>592</v>
      </c>
      <c r="J13" s="614"/>
      <c r="K13" s="589"/>
      <c r="L13" s="589"/>
      <c r="M13" s="589"/>
      <c r="N13" s="589"/>
      <c r="O13" s="589"/>
      <c r="P13" s="589"/>
      <c r="Q13" s="589"/>
      <c r="R13" s="589"/>
      <c r="S13" s="589"/>
      <c r="T13" s="589"/>
    </row>
    <row r="14" spans="1:20" s="570" customFormat="1" ht="18.75">
      <c r="A14" s="1201"/>
      <c r="B14" s="1201"/>
      <c r="C14" s="1201"/>
      <c r="D14" s="622"/>
      <c r="F14" s="618"/>
      <c r="G14" s="550" t="s">
        <v>4</v>
      </c>
      <c r="H14" s="623"/>
      <c r="I14" s="1202"/>
      <c r="J14" s="614"/>
      <c r="K14" s="589"/>
      <c r="L14" s="589"/>
      <c r="M14" s="589"/>
      <c r="N14" s="589"/>
      <c r="O14" s="589"/>
      <c r="P14" s="589"/>
      <c r="Q14" s="589"/>
      <c r="R14" s="589"/>
      <c r="S14" s="589"/>
      <c r="T14" s="589"/>
    </row>
    <row r="15" spans="1:20" s="570" customFormat="1" ht="18.75">
      <c r="A15" s="1201"/>
      <c r="B15" s="1201"/>
      <c r="C15" s="622"/>
      <c r="D15" s="622"/>
      <c r="F15" s="633"/>
      <c r="G15" s="576" t="s">
        <v>403</v>
      </c>
      <c r="H15" s="634"/>
      <c r="I15" s="635"/>
      <c r="J15" s="614"/>
      <c r="K15" s="589"/>
      <c r="L15" s="589"/>
      <c r="M15" s="589"/>
      <c r="N15" s="589"/>
      <c r="O15" s="589"/>
      <c r="P15" s="589"/>
      <c r="Q15" s="589"/>
      <c r="R15" s="589"/>
      <c r="S15" s="589"/>
      <c r="T15" s="589"/>
    </row>
    <row r="16" spans="1:20" s="570" customFormat="1" ht="18.75">
      <c r="A16" s="1201"/>
      <c r="B16" s="589"/>
      <c r="C16" s="589"/>
      <c r="D16" s="589"/>
      <c r="F16" s="618"/>
      <c r="G16" s="558" t="s">
        <v>507</v>
      </c>
      <c r="H16" s="619"/>
      <c r="I16" s="620"/>
      <c r="J16" s="614"/>
      <c r="K16" s="589"/>
      <c r="L16" s="589"/>
      <c r="M16" s="589"/>
      <c r="N16" s="589"/>
      <c r="O16" s="589"/>
      <c r="P16" s="589"/>
      <c r="Q16" s="589"/>
      <c r="R16" s="589"/>
      <c r="S16" s="589"/>
      <c r="T16" s="589"/>
    </row>
    <row r="17" spans="1:20" s="570" customFormat="1" ht="18.75">
      <c r="A17" s="589"/>
      <c r="B17" s="589"/>
      <c r="C17" s="589"/>
      <c r="D17" s="589"/>
      <c r="F17" s="618"/>
      <c r="G17" s="565" t="s">
        <v>506</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196" t="s">
        <v>594</v>
      </c>
      <c r="H19" s="1196"/>
      <c r="I19" s="593"/>
      <c r="J19" s="613"/>
      <c r="K19" s="613"/>
      <c r="L19" s="613"/>
      <c r="M19" s="613"/>
      <c r="N19" s="613"/>
      <c r="O19" s="613"/>
      <c r="P19" s="613"/>
      <c r="Q19" s="613"/>
      <c r="R19" s="613"/>
      <c r="S19" s="613"/>
      <c r="T19" s="61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29" t="s">
        <v>632</v>
      </c>
      <c r="M5" s="1229"/>
      <c r="N5" s="1229"/>
      <c r="O5" s="1229"/>
      <c r="P5" s="1229"/>
      <c r="Q5" s="1229"/>
      <c r="R5" s="1229"/>
      <c r="S5" s="1229"/>
      <c r="T5" s="1229"/>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6" t="s">
        <v>503</v>
      </c>
      <c r="N7" s="665"/>
      <c r="O7" s="1206" t="str">
        <f>IF(NameOrPr_ch="",IF(NameOrPr="","",NameOrPr),NameOrPr_ch)</f>
        <v>Региональная служба по тарифам Ростовской области</v>
      </c>
      <c r="P7" s="1206"/>
      <c r="Q7" s="1206"/>
      <c r="R7" s="1206"/>
      <c r="S7" s="1206"/>
      <c r="T7" s="1206"/>
      <c r="U7" s="581"/>
      <c r="V7" s="581"/>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6" t="s">
        <v>597</v>
      </c>
      <c r="N8" s="665"/>
      <c r="O8" s="1206" t="str">
        <f>IF(datePr_ch="",IF(datePr="","",datePr),datePr_ch)</f>
        <v>18.12.2018</v>
      </c>
      <c r="P8" s="1206"/>
      <c r="Q8" s="1206"/>
      <c r="R8" s="1206"/>
      <c r="S8" s="1206"/>
      <c r="T8" s="1206"/>
      <c r="U8" s="581"/>
      <c r="V8" s="581"/>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6" t="s">
        <v>596</v>
      </c>
      <c r="N9" s="665"/>
      <c r="O9" s="1206" t="str">
        <f>IF(numberPr_ch="",IF(numberPr="","",numberPr),numberPr_ch)</f>
        <v>84/1</v>
      </c>
      <c r="P9" s="1206"/>
      <c r="Q9" s="1206"/>
      <c r="R9" s="1206"/>
      <c r="S9" s="1206"/>
      <c r="T9" s="1206"/>
      <c r="U9" s="581"/>
      <c r="V9" s="581"/>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6" t="s">
        <v>502</v>
      </c>
      <c r="N10" s="665"/>
      <c r="O10" s="1206" t="str">
        <f>IF(IstPub_ch="",IF(IstPub="","",IstPub),IstPub_ch)</f>
        <v>www.rst.donland.ru</v>
      </c>
      <c r="P10" s="1206"/>
      <c r="Q10" s="1206"/>
      <c r="R10" s="1206"/>
      <c r="S10" s="1206"/>
      <c r="T10" s="1206"/>
      <c r="U10" s="581"/>
      <c r="V10" s="581"/>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6"/>
      <c r="P12" s="1246"/>
      <c r="Q12" s="1246"/>
      <c r="R12" s="1246"/>
      <c r="S12" s="1246"/>
      <c r="T12" s="1246"/>
      <c r="U12" s="1246"/>
    </row>
    <row r="13" spans="1:33">
      <c r="J13" s="481"/>
      <c r="K13" s="481"/>
      <c r="L13" s="1149" t="s">
        <v>454</v>
      </c>
      <c r="M13" s="1149"/>
      <c r="N13" s="1149"/>
      <c r="O13" s="1149"/>
      <c r="P13" s="1149"/>
      <c r="Q13" s="1149"/>
      <c r="R13" s="1149"/>
      <c r="S13" s="1149"/>
      <c r="T13" s="1149"/>
      <c r="U13" s="1149"/>
      <c r="V13" s="1149"/>
      <c r="W13" s="1149" t="s">
        <v>455</v>
      </c>
    </row>
    <row r="14" spans="1:33" ht="14.25" customHeight="1">
      <c r="J14" s="481"/>
      <c r="K14" s="481"/>
      <c r="L14" s="1213" t="s">
        <v>92</v>
      </c>
      <c r="M14" s="1213" t="s">
        <v>640</v>
      </c>
      <c r="N14" s="474"/>
      <c r="O14" s="1214" t="s">
        <v>642</v>
      </c>
      <c r="P14" s="1215"/>
      <c r="Q14" s="1215"/>
      <c r="R14" s="1215"/>
      <c r="S14" s="1215"/>
      <c r="T14" s="1216"/>
      <c r="U14" s="1224" t="s">
        <v>341</v>
      </c>
      <c r="V14" s="1245" t="s">
        <v>275</v>
      </c>
      <c r="W14" s="1149"/>
    </row>
    <row r="15" spans="1:33" ht="14.25" customHeight="1">
      <c r="J15" s="481"/>
      <c r="K15" s="481"/>
      <c r="L15" s="1213"/>
      <c r="M15" s="1213"/>
      <c r="N15" s="473"/>
      <c r="O15" s="1219" t="s">
        <v>641</v>
      </c>
      <c r="P15" s="654"/>
      <c r="Q15" s="654"/>
      <c r="R15" s="1222" t="s">
        <v>655</v>
      </c>
      <c r="S15" s="1222"/>
      <c r="T15" s="1223"/>
      <c r="U15" s="1225"/>
      <c r="V15" s="1245"/>
      <c r="W15" s="1149"/>
    </row>
    <row r="16" spans="1:33" ht="30.75" customHeight="1">
      <c r="J16" s="481"/>
      <c r="K16" s="481"/>
      <c r="L16" s="1213"/>
      <c r="M16" s="1213"/>
      <c r="N16" s="472"/>
      <c r="O16" s="1220"/>
      <c r="P16" s="652"/>
      <c r="Q16" s="653"/>
      <c r="R16" s="536" t="s">
        <v>274</v>
      </c>
      <c r="S16" s="1208" t="s">
        <v>273</v>
      </c>
      <c r="T16" s="1209"/>
      <c r="U16" s="1226"/>
      <c r="V16" s="1245"/>
      <c r="W16" s="1149"/>
    </row>
    <row r="17" spans="1:33">
      <c r="J17" s="481"/>
      <c r="K17" s="489">
        <v>1</v>
      </c>
      <c r="L17" s="636" t="s">
        <v>93</v>
      </c>
      <c r="M17" s="636" t="s">
        <v>49</v>
      </c>
      <c r="N17" s="509" t="s">
        <v>49</v>
      </c>
      <c r="O17" s="637">
        <f ca="1">OFFSET(O17,0,-1)+1</f>
        <v>3</v>
      </c>
      <c r="P17" s="638">
        <f ca="1">OFFSET(P17,0,-1)</f>
        <v>3</v>
      </c>
      <c r="Q17" s="638">
        <f ca="1">OFFSET(Q17,0,-1)</f>
        <v>3</v>
      </c>
      <c r="R17" s="637">
        <f ca="1">OFFSET(R17,0,-1)+1</f>
        <v>4</v>
      </c>
      <c r="S17" s="1243">
        <f ca="1">OFFSET(S17,0,-1)+1</f>
        <v>5</v>
      </c>
      <c r="T17" s="1243"/>
      <c r="U17" s="637">
        <f ca="1">OFFSET(U17,0,-2)+1</f>
        <v>6</v>
      </c>
      <c r="V17" s="638">
        <f ca="1">OFFSET(V17,0,-1)</f>
        <v>6</v>
      </c>
      <c r="W17" s="637">
        <f ca="1">OFFSET(W17,0,-1)+1</f>
        <v>7</v>
      </c>
    </row>
    <row r="18" spans="1:33" ht="22.5">
      <c r="A18" s="1232">
        <v>1</v>
      </c>
      <c r="B18" s="900"/>
      <c r="C18" s="900"/>
      <c r="D18" s="900"/>
      <c r="E18" s="901"/>
      <c r="F18" s="902"/>
      <c r="G18" s="902"/>
      <c r="H18" s="902"/>
      <c r="I18" s="903"/>
      <c r="J18" s="898"/>
      <c r="K18" s="905"/>
      <c r="L18" s="592">
        <f>mergeValue(A18)</f>
        <v>1</v>
      </c>
      <c r="M18" s="640" t="s">
        <v>20</v>
      </c>
      <c r="N18" s="579"/>
      <c r="O18" s="1244"/>
      <c r="P18" s="1244"/>
      <c r="Q18" s="1244"/>
      <c r="R18" s="1244"/>
      <c r="S18" s="1244"/>
      <c r="T18" s="1244"/>
      <c r="U18" s="1244"/>
      <c r="V18" s="1244"/>
      <c r="W18" s="629" t="s">
        <v>477</v>
      </c>
    </row>
    <row r="19" spans="1:33" ht="22.5">
      <c r="A19" s="1232"/>
      <c r="B19" s="1232">
        <v>1</v>
      </c>
      <c r="C19" s="900"/>
      <c r="D19" s="900"/>
      <c r="E19" s="902"/>
      <c r="F19" s="902"/>
      <c r="G19" s="902"/>
      <c r="H19" s="902"/>
      <c r="I19" s="897"/>
      <c r="J19" s="896"/>
      <c r="K19" s="899"/>
      <c r="L19" s="592" t="str">
        <f>mergeValue(A19) &amp;"."&amp; mergeValue(B19)</f>
        <v>1.1</v>
      </c>
      <c r="M19" s="546" t="s">
        <v>16</v>
      </c>
      <c r="N19" s="579"/>
      <c r="O19" s="1244"/>
      <c r="P19" s="1244"/>
      <c r="Q19" s="1244"/>
      <c r="R19" s="1244"/>
      <c r="S19" s="1244"/>
      <c r="T19" s="1244"/>
      <c r="U19" s="1244"/>
      <c r="V19" s="1244"/>
      <c r="W19" s="629" t="s">
        <v>478</v>
      </c>
    </row>
    <row r="20" spans="1:33" ht="22.5">
      <c r="A20" s="1232"/>
      <c r="B20" s="1232"/>
      <c r="C20" s="1232">
        <v>1</v>
      </c>
      <c r="D20" s="900"/>
      <c r="E20" s="902"/>
      <c r="F20" s="902"/>
      <c r="G20" s="902"/>
      <c r="H20" s="902"/>
      <c r="I20" s="904"/>
      <c r="J20" s="896"/>
      <c r="K20" s="899"/>
      <c r="L20" s="592" t="str">
        <f>mergeValue(A20) &amp;"."&amp; mergeValue(B20)&amp;"."&amp; mergeValue(C20)</f>
        <v>1.1.1</v>
      </c>
      <c r="M20" s="547" t="s">
        <v>7</v>
      </c>
      <c r="N20" s="579"/>
      <c r="O20" s="1244"/>
      <c r="P20" s="1244"/>
      <c r="Q20" s="1244"/>
      <c r="R20" s="1244"/>
      <c r="S20" s="1244"/>
      <c r="T20" s="1244"/>
      <c r="U20" s="1244"/>
      <c r="V20" s="1244"/>
      <c r="W20" s="629" t="s">
        <v>634</v>
      </c>
    </row>
    <row r="21" spans="1:33" ht="22.5">
      <c r="A21" s="1232"/>
      <c r="B21" s="1232"/>
      <c r="C21" s="1232"/>
      <c r="D21" s="1232">
        <v>1</v>
      </c>
      <c r="E21" s="902"/>
      <c r="F21" s="902"/>
      <c r="G21" s="902"/>
      <c r="H21" s="902"/>
      <c r="I21" s="904"/>
      <c r="J21" s="896"/>
      <c r="K21" s="899"/>
      <c r="L21" s="592" t="str">
        <f>mergeValue(A21) &amp;"."&amp; mergeValue(B21)&amp;"."&amp; mergeValue(C21)&amp;"."&amp; mergeValue(D21)</f>
        <v>1.1.1.1</v>
      </c>
      <c r="M21" s="548" t="s">
        <v>22</v>
      </c>
      <c r="N21" s="579"/>
      <c r="O21" s="1244"/>
      <c r="P21" s="1244"/>
      <c r="Q21" s="1244"/>
      <c r="R21" s="1244"/>
      <c r="S21" s="1244"/>
      <c r="T21" s="1244"/>
      <c r="U21" s="1244"/>
      <c r="V21" s="1244"/>
      <c r="W21" s="629" t="s">
        <v>635</v>
      </c>
    </row>
    <row r="22" spans="1:33" ht="101.25">
      <c r="A22" s="1232"/>
      <c r="B22" s="1232"/>
      <c r="C22" s="1232"/>
      <c r="D22" s="1232"/>
      <c r="E22" s="1232">
        <v>1</v>
      </c>
      <c r="F22" s="902"/>
      <c r="G22" s="902"/>
      <c r="H22" s="900">
        <v>1</v>
      </c>
      <c r="I22" s="1232">
        <v>1</v>
      </c>
      <c r="J22" s="902"/>
      <c r="K22" s="907"/>
      <c r="L22" s="592" t="str">
        <f>mergeValue(A22) &amp;"."&amp; mergeValue(B22)&amp;"."&amp; mergeValue(C22)&amp;"."&amp; mergeValue(D22)&amp;"."&amp; mergeValue(E22)</f>
        <v>1.1.1.1.1</v>
      </c>
      <c r="M22" s="554" t="s">
        <v>9</v>
      </c>
      <c r="N22" s="580"/>
      <c r="O22" s="1234"/>
      <c r="P22" s="1234"/>
      <c r="Q22" s="1234"/>
      <c r="R22" s="1234"/>
      <c r="S22" s="1234"/>
      <c r="T22" s="1234"/>
      <c r="U22" s="1234"/>
      <c r="V22" s="1234"/>
      <c r="W22" s="629" t="s">
        <v>639</v>
      </c>
    </row>
    <row r="23" spans="1:33" ht="90">
      <c r="A23" s="1232"/>
      <c r="B23" s="1232"/>
      <c r="C23" s="1232"/>
      <c r="D23" s="1232"/>
      <c r="E23" s="1232"/>
      <c r="F23" s="1232">
        <v>1</v>
      </c>
      <c r="G23" s="900"/>
      <c r="H23" s="900"/>
      <c r="I23" s="1232"/>
      <c r="J23" s="1232">
        <v>1</v>
      </c>
      <c r="K23" s="908"/>
      <c r="L23" s="592" t="str">
        <f>mergeValue(A23) &amp;"."&amp; mergeValue(B23)&amp;"."&amp; mergeValue(C23)&amp;"."&amp; mergeValue(D23)&amp;"."&amp; mergeValue(E23)&amp;"."&amp; mergeValue(F23)</f>
        <v>1.1.1.1.1.1</v>
      </c>
      <c r="M23" s="555" t="s">
        <v>10</v>
      </c>
      <c r="N23" s="580"/>
      <c r="O23" s="1235"/>
      <c r="P23" s="1236"/>
      <c r="Q23" s="1236"/>
      <c r="R23" s="1236"/>
      <c r="S23" s="1236"/>
      <c r="T23" s="1236"/>
      <c r="U23" s="1236"/>
      <c r="V23" s="1237"/>
      <c r="W23" s="629" t="s">
        <v>637</v>
      </c>
      <c r="Y23" s="504" t="str">
        <f>strCheckUnique(Z23:Z26)</f>
        <v/>
      </c>
      <c r="AA23" s="504" t="str">
        <f>IF(O23="","",O23 &amp; ":_")</f>
        <v/>
      </c>
    </row>
    <row r="24" spans="1:33" ht="189" customHeight="1">
      <c r="A24" s="1232"/>
      <c r="B24" s="1232"/>
      <c r="C24" s="1232"/>
      <c r="D24" s="1232"/>
      <c r="E24" s="1232"/>
      <c r="F24" s="1232"/>
      <c r="G24" s="900">
        <v>1</v>
      </c>
      <c r="H24" s="900"/>
      <c r="I24" s="1232"/>
      <c r="J24" s="1232"/>
      <c r="K24" s="908">
        <v>1</v>
      </c>
      <c r="L24" s="592" t="str">
        <f>mergeValue(A24) &amp;"."&amp; mergeValue(B24)&amp;"."&amp; mergeValue(C24)&amp;"."&amp; mergeValue(D24)&amp;"."&amp; mergeValue(E24)&amp;"."&amp; mergeValue(F24)&amp;"."&amp; mergeValue(G24)</f>
        <v>1.1.1.1.1.1.1</v>
      </c>
      <c r="M24" s="1068"/>
      <c r="N24" s="585"/>
      <c r="O24" s="1077"/>
      <c r="P24" s="562"/>
      <c r="Q24" s="562"/>
      <c r="R24" s="1242"/>
      <c r="S24" s="1228" t="s">
        <v>84</v>
      </c>
      <c r="T24" s="1242"/>
      <c r="U24" s="1228" t="s">
        <v>85</v>
      </c>
      <c r="V24" s="577"/>
      <c r="W24" s="1203" t="s">
        <v>657</v>
      </c>
      <c r="X24" s="500" t="str">
        <f>strCheckDate(O25:V25)</f>
        <v/>
      </c>
      <c r="Y24" s="504"/>
      <c r="Z24" s="504" t="str">
        <f>IF(M24="","",M24 )</f>
        <v/>
      </c>
      <c r="AA24" s="504"/>
      <c r="AB24" s="504"/>
      <c r="AC24" s="504"/>
    </row>
    <row r="25" spans="1:33" ht="11.25" hidden="1">
      <c r="A25" s="1232"/>
      <c r="B25" s="1232"/>
      <c r="C25" s="1232"/>
      <c r="D25" s="1232"/>
      <c r="E25" s="1232"/>
      <c r="F25" s="1232"/>
      <c r="G25" s="900"/>
      <c r="H25" s="900"/>
      <c r="I25" s="1232"/>
      <c r="J25" s="1232"/>
      <c r="K25" s="908"/>
      <c r="L25" s="599"/>
      <c r="M25" s="645"/>
      <c r="N25" s="585"/>
      <c r="O25" s="583"/>
      <c r="P25" s="562"/>
      <c r="Q25" s="583" t="str">
        <f>R24 &amp; "-" &amp; T24</f>
        <v>-</v>
      </c>
      <c r="R25" s="1227"/>
      <c r="S25" s="1228"/>
      <c r="T25" s="1227"/>
      <c r="U25" s="1228"/>
      <c r="V25" s="577"/>
      <c r="W25" s="1204"/>
    </row>
    <row r="26" spans="1:33" s="475" customFormat="1" ht="15" customHeight="1">
      <c r="A26" s="1232"/>
      <c r="B26" s="1232"/>
      <c r="C26" s="1232"/>
      <c r="D26" s="1232"/>
      <c r="E26" s="1232"/>
      <c r="F26" s="1232"/>
      <c r="G26" s="902"/>
      <c r="H26" s="900"/>
      <c r="I26" s="1232"/>
      <c r="J26" s="1232"/>
      <c r="K26" s="907"/>
      <c r="L26" s="538"/>
      <c r="M26" s="557" t="s">
        <v>25</v>
      </c>
      <c r="N26" s="551"/>
      <c r="O26" s="545"/>
      <c r="P26" s="545"/>
      <c r="Q26" s="545"/>
      <c r="R26" s="573"/>
      <c r="S26" s="564"/>
      <c r="T26" s="563"/>
      <c r="U26" s="551"/>
      <c r="V26" s="560"/>
      <c r="W26" s="1205"/>
      <c r="X26" s="501"/>
      <c r="Y26" s="501"/>
      <c r="Z26" s="501"/>
      <c r="AA26" s="501"/>
      <c r="AB26" s="501"/>
      <c r="AC26" s="501"/>
      <c r="AD26" s="501"/>
      <c r="AE26" s="501"/>
      <c r="AF26" s="501"/>
      <c r="AG26" s="501"/>
    </row>
    <row r="27" spans="1:33" s="475" customFormat="1" ht="15" customHeight="1">
      <c r="A27" s="1232"/>
      <c r="B27" s="1232"/>
      <c r="C27" s="1232"/>
      <c r="D27" s="1232"/>
      <c r="E27" s="1232"/>
      <c r="F27" s="902"/>
      <c r="G27" s="902"/>
      <c r="H27" s="900"/>
      <c r="I27" s="1232"/>
      <c r="J27" s="902"/>
      <c r="K27" s="907"/>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32"/>
      <c r="B28" s="1232"/>
      <c r="C28" s="1232"/>
      <c r="D28" s="1232"/>
      <c r="E28" s="906"/>
      <c r="F28" s="902"/>
      <c r="G28" s="902"/>
      <c r="H28" s="902"/>
      <c r="I28" s="898"/>
      <c r="J28" s="895"/>
      <c r="K28" s="905"/>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32"/>
      <c r="B29" s="1232"/>
      <c r="C29" s="1232"/>
      <c r="D29" s="906"/>
      <c r="E29" s="906"/>
      <c r="F29" s="902"/>
      <c r="G29" s="902"/>
      <c r="H29" s="902"/>
      <c r="I29" s="898"/>
      <c r="J29" s="895"/>
      <c r="K29" s="90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32"/>
      <c r="B30" s="1232"/>
      <c r="C30" s="906"/>
      <c r="D30" s="906"/>
      <c r="E30" s="906"/>
      <c r="F30" s="906"/>
      <c r="G30" s="911"/>
      <c r="H30" s="898"/>
      <c r="I30" s="909"/>
      <c r="J30" s="895"/>
      <c r="K30" s="91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32"/>
      <c r="B31" s="906"/>
      <c r="C31" s="906"/>
      <c r="D31" s="906"/>
      <c r="E31" s="906"/>
      <c r="F31" s="906"/>
      <c r="G31" s="911"/>
      <c r="H31" s="898"/>
      <c r="I31" s="898"/>
      <c r="J31" s="895"/>
      <c r="K31" s="90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4"/>
      <c r="B32" s="894"/>
      <c r="C32" s="894"/>
      <c r="D32" s="894"/>
      <c r="E32" s="894"/>
      <c r="F32" s="894"/>
      <c r="G32" s="894"/>
      <c r="H32" s="894"/>
      <c r="I32" s="894"/>
      <c r="J32" s="894"/>
      <c r="K32" s="894"/>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6" t="s">
        <v>633</v>
      </c>
      <c r="N34" s="1196"/>
      <c r="O34" s="1196"/>
      <c r="P34" s="1196"/>
      <c r="Q34" s="1196"/>
      <c r="R34" s="1196"/>
      <c r="S34" s="1196"/>
      <c r="T34" s="1196"/>
      <c r="U34" s="1196"/>
      <c r="V34" s="1196"/>
      <c r="W34" s="1196"/>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sheetPr codeName="List05_4">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4"/>
    <col min="12" max="12" width="11.140625" style="584" customWidth="1"/>
    <col min="13" max="20" width="10.5703125" style="584"/>
    <col min="21" max="16384" width="10.5703125" style="523"/>
  </cols>
  <sheetData>
    <row r="1" spans="1:20" ht="3" customHeight="1">
      <c r="A1" s="590" t="s">
        <v>51</v>
      </c>
    </row>
    <row r="2" spans="1:20" ht="22.5">
      <c r="F2" s="1197" t="s">
        <v>492</v>
      </c>
      <c r="G2" s="1198"/>
      <c r="H2" s="1199"/>
      <c r="I2" s="639"/>
    </row>
    <row r="3" spans="1:20" ht="3" customHeight="1"/>
    <row r="4" spans="1:20" s="570" customFormat="1" ht="11.25">
      <c r="A4" s="589"/>
      <c r="B4" s="589"/>
      <c r="C4" s="589"/>
      <c r="D4" s="589"/>
      <c r="F4" s="1149" t="s">
        <v>454</v>
      </c>
      <c r="G4" s="1149"/>
      <c r="H4" s="1149"/>
      <c r="I4" s="1200" t="s">
        <v>455</v>
      </c>
      <c r="J4" s="589"/>
      <c r="K4" s="589"/>
      <c r="L4" s="589"/>
      <c r="M4" s="589"/>
      <c r="N4" s="589"/>
      <c r="O4" s="589"/>
      <c r="P4" s="589"/>
      <c r="Q4" s="589"/>
      <c r="R4" s="589"/>
      <c r="S4" s="589"/>
      <c r="T4" s="589"/>
    </row>
    <row r="5" spans="1:20" s="570" customFormat="1" ht="11.25" customHeight="1">
      <c r="A5" s="589"/>
      <c r="B5" s="589"/>
      <c r="C5" s="589"/>
      <c r="D5" s="589"/>
      <c r="F5" s="605" t="s">
        <v>92</v>
      </c>
      <c r="G5" s="617" t="s">
        <v>457</v>
      </c>
      <c r="H5" s="604" t="s">
        <v>442</v>
      </c>
      <c r="I5" s="1200"/>
      <c r="J5" s="589"/>
      <c r="K5" s="589"/>
      <c r="L5" s="589"/>
      <c r="M5" s="589"/>
      <c r="N5" s="589"/>
      <c r="O5" s="589"/>
      <c r="P5" s="589"/>
      <c r="Q5" s="589"/>
      <c r="R5" s="589"/>
      <c r="S5" s="589"/>
      <c r="T5" s="589"/>
    </row>
    <row r="6" spans="1:20" s="570" customFormat="1" ht="12" customHeight="1">
      <c r="A6" s="589"/>
      <c r="B6" s="589"/>
      <c r="C6" s="589"/>
      <c r="D6" s="589"/>
      <c r="F6" s="606" t="s">
        <v>93</v>
      </c>
      <c r="G6" s="608">
        <v>2</v>
      </c>
      <c r="H6" s="609">
        <v>3</v>
      </c>
      <c r="I6" s="607">
        <v>4</v>
      </c>
      <c r="J6" s="589">
        <v>4</v>
      </c>
      <c r="K6" s="589"/>
      <c r="L6" s="589"/>
      <c r="M6" s="589"/>
      <c r="N6" s="589"/>
      <c r="O6" s="589"/>
      <c r="P6" s="589"/>
      <c r="Q6" s="589"/>
      <c r="R6" s="589"/>
      <c r="S6" s="589"/>
      <c r="T6" s="589"/>
    </row>
    <row r="7" spans="1:20" s="570" customFormat="1" ht="18.75">
      <c r="A7" s="589"/>
      <c r="B7" s="589"/>
      <c r="C7" s="589"/>
      <c r="D7" s="589"/>
      <c r="F7" s="615">
        <v>1</v>
      </c>
      <c r="G7" s="631" t="s">
        <v>493</v>
      </c>
      <c r="H7" s="603" t="str">
        <f>IF(dateCh="","",dateCh)</f>
        <v>27.12.2018</v>
      </c>
      <c r="I7" s="580" t="s">
        <v>494</v>
      </c>
      <c r="J7" s="614"/>
      <c r="K7" s="589"/>
      <c r="L7" s="589"/>
      <c r="M7" s="589"/>
      <c r="N7" s="589"/>
      <c r="O7" s="589"/>
      <c r="P7" s="589"/>
      <c r="Q7" s="589"/>
      <c r="R7" s="589"/>
      <c r="S7" s="589"/>
      <c r="T7" s="589"/>
    </row>
    <row r="8" spans="1:20" s="570" customFormat="1" ht="45">
      <c r="A8" s="1201">
        <v>1</v>
      </c>
      <c r="B8" s="589"/>
      <c r="C8" s="589"/>
      <c r="D8" s="589"/>
      <c r="F8" s="615" t="str">
        <f>"2." &amp;mergeValue(A8)</f>
        <v>2.1</v>
      </c>
      <c r="G8" s="631" t="s">
        <v>495</v>
      </c>
      <c r="H8" s="603"/>
      <c r="I8" s="580" t="s">
        <v>591</v>
      </c>
      <c r="J8" s="614"/>
      <c r="K8" s="589"/>
      <c r="L8" s="589"/>
      <c r="M8" s="589"/>
      <c r="N8" s="589"/>
      <c r="O8" s="589"/>
      <c r="P8" s="589"/>
      <c r="Q8" s="589"/>
      <c r="R8" s="589"/>
      <c r="S8" s="589"/>
      <c r="T8" s="589"/>
    </row>
    <row r="9" spans="1:20" s="570" customFormat="1" ht="22.5">
      <c r="A9" s="1201"/>
      <c r="B9" s="589"/>
      <c r="C9" s="589"/>
      <c r="D9" s="589"/>
      <c r="F9" s="615" t="str">
        <f>"3." &amp;mergeValue(A9)</f>
        <v>3.1</v>
      </c>
      <c r="G9" s="631" t="s">
        <v>496</v>
      </c>
      <c r="H9" s="603"/>
      <c r="I9" s="580" t="s">
        <v>589</v>
      </c>
      <c r="J9" s="614"/>
      <c r="K9" s="589"/>
      <c r="L9" s="589"/>
      <c r="M9" s="589"/>
      <c r="N9" s="589"/>
      <c r="O9" s="589"/>
      <c r="P9" s="589"/>
      <c r="Q9" s="589"/>
      <c r="R9" s="589"/>
      <c r="S9" s="589"/>
      <c r="T9" s="589"/>
    </row>
    <row r="10" spans="1:20" s="570" customFormat="1" ht="22.5">
      <c r="A10" s="1201"/>
      <c r="B10" s="589"/>
      <c r="C10" s="589"/>
      <c r="D10" s="589"/>
      <c r="F10" s="615" t="str">
        <f>"4."&amp;mergeValue(A10)</f>
        <v>4.1</v>
      </c>
      <c r="G10" s="631" t="s">
        <v>497</v>
      </c>
      <c r="H10" s="604" t="s">
        <v>458</v>
      </c>
      <c r="I10" s="580"/>
      <c r="J10" s="614"/>
      <c r="K10" s="589"/>
      <c r="L10" s="589"/>
      <c r="M10" s="589"/>
      <c r="N10" s="589"/>
      <c r="O10" s="589"/>
      <c r="P10" s="589"/>
      <c r="Q10" s="589"/>
      <c r="R10" s="589"/>
      <c r="S10" s="589"/>
      <c r="T10" s="589"/>
    </row>
    <row r="11" spans="1:20" s="570" customFormat="1" ht="18.75">
      <c r="A11" s="1201"/>
      <c r="B11" s="1201">
        <v>1</v>
      </c>
      <c r="C11" s="622"/>
      <c r="D11" s="622"/>
      <c r="F11" s="615" t="str">
        <f>"4."&amp;mergeValue(A11) &amp;"."&amp;mergeValue(B11)</f>
        <v>4.1.1</v>
      </c>
      <c r="G11" s="610" t="s">
        <v>593</v>
      </c>
      <c r="H11" s="603" t="str">
        <f>IF(region_name="","",region_name)</f>
        <v>Ростовская область</v>
      </c>
      <c r="I11" s="580" t="s">
        <v>500</v>
      </c>
      <c r="J11" s="614"/>
      <c r="K11" s="589"/>
      <c r="L11" s="589"/>
      <c r="M11" s="589"/>
      <c r="N11" s="589"/>
      <c r="O11" s="589"/>
      <c r="P11" s="589"/>
      <c r="Q11" s="589"/>
      <c r="R11" s="589"/>
      <c r="S11" s="589"/>
      <c r="T11" s="589"/>
    </row>
    <row r="12" spans="1:20" s="570" customFormat="1" ht="22.5">
      <c r="A12" s="1201"/>
      <c r="B12" s="1201"/>
      <c r="C12" s="1201">
        <v>1</v>
      </c>
      <c r="D12" s="622"/>
      <c r="F12" s="615" t="str">
        <f>"4."&amp;mergeValue(A12) &amp;"."&amp;mergeValue(B12)&amp;"."&amp;mergeValue(C12)</f>
        <v>4.1.1.1</v>
      </c>
      <c r="G12" s="621" t="s">
        <v>498</v>
      </c>
      <c r="H12" s="603"/>
      <c r="I12" s="580" t="s">
        <v>501</v>
      </c>
      <c r="J12" s="614"/>
      <c r="K12" s="589"/>
      <c r="L12" s="589"/>
      <c r="M12" s="589"/>
      <c r="N12" s="589"/>
      <c r="O12" s="589"/>
      <c r="P12" s="589"/>
      <c r="Q12" s="589"/>
      <c r="R12" s="589"/>
      <c r="S12" s="589"/>
      <c r="T12" s="589"/>
    </row>
    <row r="13" spans="1:20" s="570" customFormat="1" ht="39" customHeight="1">
      <c r="A13" s="1201"/>
      <c r="B13" s="1201"/>
      <c r="C13" s="1201"/>
      <c r="D13" s="622">
        <v>1</v>
      </c>
      <c r="F13" s="615" t="str">
        <f>"4."&amp;mergeValue(A13) &amp;"."&amp;mergeValue(B13)&amp;"."&amp;mergeValue(C13)&amp;"."&amp;mergeValue(D13)</f>
        <v>4.1.1.1.1</v>
      </c>
      <c r="G13" s="632" t="s">
        <v>499</v>
      </c>
      <c r="H13" s="603"/>
      <c r="I13" s="1202" t="s">
        <v>592</v>
      </c>
      <c r="J13" s="614"/>
      <c r="K13" s="589"/>
      <c r="L13" s="589"/>
      <c r="M13" s="589"/>
      <c r="N13" s="589"/>
      <c r="O13" s="589"/>
      <c r="P13" s="589"/>
      <c r="Q13" s="589"/>
      <c r="R13" s="589"/>
      <c r="S13" s="589"/>
      <c r="T13" s="589"/>
    </row>
    <row r="14" spans="1:20" s="570" customFormat="1" ht="18.75">
      <c r="A14" s="1201"/>
      <c r="B14" s="1201"/>
      <c r="C14" s="1201"/>
      <c r="D14" s="622"/>
      <c r="F14" s="618"/>
      <c r="G14" s="550" t="s">
        <v>4</v>
      </c>
      <c r="H14" s="623"/>
      <c r="I14" s="1202"/>
      <c r="J14" s="614"/>
      <c r="K14" s="589"/>
      <c r="L14" s="589"/>
      <c r="M14" s="589"/>
      <c r="N14" s="589"/>
      <c r="O14" s="589"/>
      <c r="P14" s="589"/>
      <c r="Q14" s="589"/>
      <c r="R14" s="589"/>
      <c r="S14" s="589"/>
      <c r="T14" s="589"/>
    </row>
    <row r="15" spans="1:20" s="570" customFormat="1" ht="18.75">
      <c r="A15" s="1201"/>
      <c r="B15" s="1201"/>
      <c r="C15" s="622"/>
      <c r="D15" s="622"/>
      <c r="F15" s="633"/>
      <c r="G15" s="576" t="s">
        <v>403</v>
      </c>
      <c r="H15" s="634"/>
      <c r="I15" s="635"/>
      <c r="J15" s="614"/>
      <c r="K15" s="589"/>
      <c r="L15" s="589"/>
      <c r="M15" s="589"/>
      <c r="N15" s="589"/>
      <c r="O15" s="589"/>
      <c r="P15" s="589"/>
      <c r="Q15" s="589"/>
      <c r="R15" s="589"/>
      <c r="S15" s="589"/>
      <c r="T15" s="589"/>
    </row>
    <row r="16" spans="1:20" s="570" customFormat="1" ht="18.75">
      <c r="A16" s="1201"/>
      <c r="B16" s="589"/>
      <c r="C16" s="589"/>
      <c r="D16" s="589"/>
      <c r="F16" s="618"/>
      <c r="G16" s="558" t="s">
        <v>507</v>
      </c>
      <c r="H16" s="619"/>
      <c r="I16" s="620"/>
      <c r="J16" s="614"/>
      <c r="K16" s="589"/>
      <c r="L16" s="589"/>
      <c r="M16" s="589"/>
      <c r="N16" s="589"/>
      <c r="O16" s="589"/>
      <c r="P16" s="589"/>
      <c r="Q16" s="589"/>
      <c r="R16" s="589"/>
      <c r="S16" s="589"/>
      <c r="T16" s="589"/>
    </row>
    <row r="17" spans="1:20" s="570" customFormat="1" ht="18.75">
      <c r="A17" s="589"/>
      <c r="B17" s="589"/>
      <c r="C17" s="589"/>
      <c r="D17" s="589"/>
      <c r="F17" s="618"/>
      <c r="G17" s="565" t="s">
        <v>506</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196" t="s">
        <v>594</v>
      </c>
      <c r="H19" s="1196"/>
      <c r="I19" s="593"/>
      <c r="J19" s="613"/>
      <c r="K19" s="613"/>
      <c r="L19" s="613"/>
      <c r="M19" s="613"/>
      <c r="N19" s="613"/>
      <c r="O19" s="613"/>
      <c r="P19" s="613"/>
      <c r="Q19" s="613"/>
      <c r="R19" s="613"/>
      <c r="S19" s="613"/>
      <c r="T19" s="61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3" t="str">
        <f>"Код шаблона: " &amp; GetCode()</f>
        <v>Код шаблона: FAS.JKH.OPEN.INFO.PRICE.WARM</v>
      </c>
      <c r="C2" s="1123"/>
      <c r="D2" s="1123"/>
      <c r="E2" s="1123"/>
      <c r="F2" s="1123"/>
      <c r="G2" s="1123"/>
      <c r="Q2" s="230"/>
      <c r="R2" s="230"/>
      <c r="S2" s="230"/>
      <c r="T2" s="230"/>
      <c r="U2" s="230"/>
      <c r="V2" s="230"/>
      <c r="W2" s="230"/>
    </row>
    <row r="3" spans="1:27" ht="18" customHeight="1">
      <c r="B3" s="1124" t="str">
        <f>"Версия " &amp; GetVersion()</f>
        <v>Версия 1.0</v>
      </c>
      <c r="C3" s="1124"/>
      <c r="H3" s="43"/>
      <c r="I3" s="43"/>
      <c r="J3" s="43"/>
      <c r="K3" s="43"/>
      <c r="L3" s="43"/>
      <c r="M3" s="43"/>
      <c r="N3" s="43"/>
      <c r="O3" s="43"/>
      <c r="P3" s="43"/>
      <c r="Q3" s="230"/>
      <c r="R3" s="230"/>
      <c r="S3" s="230"/>
      <c r="T3" s="230"/>
      <c r="U3" s="230"/>
      <c r="V3" s="230"/>
      <c r="W3" s="260"/>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28" t="s">
        <v>770</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5" t="s">
        <v>590</v>
      </c>
      <c r="F7" s="1125"/>
      <c r="G7" s="1125"/>
      <c r="H7" s="1125"/>
      <c r="I7" s="1125"/>
      <c r="J7" s="1125"/>
      <c r="K7" s="1125"/>
      <c r="L7" s="1125"/>
      <c r="M7" s="1125"/>
      <c r="N7" s="1125"/>
      <c r="O7" s="1125"/>
      <c r="P7" s="1125"/>
      <c r="Q7" s="1125"/>
      <c r="R7" s="1125"/>
      <c r="S7" s="1125"/>
      <c r="T7" s="1125"/>
      <c r="U7" s="1125"/>
      <c r="V7" s="1125"/>
      <c r="W7" s="1125"/>
      <c r="X7" s="1125"/>
      <c r="Y7" s="59"/>
    </row>
    <row r="8" spans="1:27" ht="15" customHeight="1">
      <c r="A8" s="43"/>
      <c r="B8" s="78"/>
      <c r="C8" s="77"/>
      <c r="D8" s="60"/>
      <c r="E8" s="1125"/>
      <c r="F8" s="1125"/>
      <c r="G8" s="1125"/>
      <c r="H8" s="1125"/>
      <c r="I8" s="1125"/>
      <c r="J8" s="1125"/>
      <c r="K8" s="1125"/>
      <c r="L8" s="1125"/>
      <c r="M8" s="1125"/>
      <c r="N8" s="1125"/>
      <c r="O8" s="1125"/>
      <c r="P8" s="1125"/>
      <c r="Q8" s="1125"/>
      <c r="R8" s="1125"/>
      <c r="S8" s="1125"/>
      <c r="T8" s="1125"/>
      <c r="U8" s="1125"/>
      <c r="V8" s="1125"/>
      <c r="W8" s="1125"/>
      <c r="X8" s="1125"/>
      <c r="Y8" s="59"/>
    </row>
    <row r="9" spans="1:27" ht="15" customHeight="1">
      <c r="A9" s="43"/>
      <c r="B9" s="78"/>
      <c r="C9" s="77"/>
      <c r="D9" s="60"/>
      <c r="E9" s="1125"/>
      <c r="F9" s="1125"/>
      <c r="G9" s="1125"/>
      <c r="H9" s="1125"/>
      <c r="I9" s="1125"/>
      <c r="J9" s="1125"/>
      <c r="K9" s="1125"/>
      <c r="L9" s="1125"/>
      <c r="M9" s="1125"/>
      <c r="N9" s="1125"/>
      <c r="O9" s="1125"/>
      <c r="P9" s="1125"/>
      <c r="Q9" s="1125"/>
      <c r="R9" s="1125"/>
      <c r="S9" s="1125"/>
      <c r="T9" s="1125"/>
      <c r="U9" s="1125"/>
      <c r="V9" s="1125"/>
      <c r="W9" s="1125"/>
      <c r="X9" s="1125"/>
      <c r="Y9" s="59"/>
    </row>
    <row r="10" spans="1:27" ht="10.5" customHeight="1">
      <c r="A10" s="43"/>
      <c r="B10" s="78"/>
      <c r="C10" s="77"/>
      <c r="D10" s="60"/>
      <c r="E10" s="1125"/>
      <c r="F10" s="1125"/>
      <c r="G10" s="1125"/>
      <c r="H10" s="1125"/>
      <c r="I10" s="1125"/>
      <c r="J10" s="1125"/>
      <c r="K10" s="1125"/>
      <c r="L10" s="1125"/>
      <c r="M10" s="1125"/>
      <c r="N10" s="1125"/>
      <c r="O10" s="1125"/>
      <c r="P10" s="1125"/>
      <c r="Q10" s="1125"/>
      <c r="R10" s="1125"/>
      <c r="S10" s="1125"/>
      <c r="T10" s="1125"/>
      <c r="U10" s="1125"/>
      <c r="V10" s="1125"/>
      <c r="W10" s="1125"/>
      <c r="X10" s="1125"/>
      <c r="Y10" s="59"/>
    </row>
    <row r="11" spans="1:27" ht="27" customHeight="1">
      <c r="A11" s="43"/>
      <c r="B11" s="78"/>
      <c r="C11" s="77"/>
      <c r="D11" s="60"/>
      <c r="E11" s="1125"/>
      <c r="F11" s="1125"/>
      <c r="G11" s="1125"/>
      <c r="H11" s="1125"/>
      <c r="I11" s="1125"/>
      <c r="J11" s="1125"/>
      <c r="K11" s="1125"/>
      <c r="L11" s="1125"/>
      <c r="M11" s="1125"/>
      <c r="N11" s="1125"/>
      <c r="O11" s="1125"/>
      <c r="P11" s="1125"/>
      <c r="Q11" s="1125"/>
      <c r="R11" s="1125"/>
      <c r="S11" s="1125"/>
      <c r="T11" s="1125"/>
      <c r="U11" s="1125"/>
      <c r="V11" s="1125"/>
      <c r="W11" s="1125"/>
      <c r="X11" s="1125"/>
      <c r="Y11" s="59"/>
    </row>
    <row r="12" spans="1:27" ht="12" customHeight="1">
      <c r="A12" s="43"/>
      <c r="B12" s="78"/>
      <c r="C12" s="77"/>
      <c r="D12" s="60"/>
      <c r="E12" s="1125"/>
      <c r="F12" s="1125"/>
      <c r="G12" s="1125"/>
      <c r="H12" s="1125"/>
      <c r="I12" s="1125"/>
      <c r="J12" s="1125"/>
      <c r="K12" s="1125"/>
      <c r="L12" s="1125"/>
      <c r="M12" s="1125"/>
      <c r="N12" s="1125"/>
      <c r="O12" s="1125"/>
      <c r="P12" s="1125"/>
      <c r="Q12" s="1125"/>
      <c r="R12" s="1125"/>
      <c r="S12" s="1125"/>
      <c r="T12" s="1125"/>
      <c r="U12" s="1125"/>
      <c r="V12" s="1125"/>
      <c r="W12" s="1125"/>
      <c r="X12" s="1125"/>
      <c r="Y12" s="59"/>
    </row>
    <row r="13" spans="1:27" ht="38.25" customHeight="1">
      <c r="A13" s="43"/>
      <c r="B13" s="78"/>
      <c r="C13" s="77"/>
      <c r="D13" s="60"/>
      <c r="E13" s="1125"/>
      <c r="F13" s="1125"/>
      <c r="G13" s="1125"/>
      <c r="H13" s="1125"/>
      <c r="I13" s="1125"/>
      <c r="J13" s="1125"/>
      <c r="K13" s="1125"/>
      <c r="L13" s="1125"/>
      <c r="M13" s="1125"/>
      <c r="N13" s="1125"/>
      <c r="O13" s="1125"/>
      <c r="P13" s="1125"/>
      <c r="Q13" s="1125"/>
      <c r="R13" s="1125"/>
      <c r="S13" s="1125"/>
      <c r="T13" s="1125"/>
      <c r="U13" s="1125"/>
      <c r="V13" s="1125"/>
      <c r="W13" s="1125"/>
      <c r="X13" s="1125"/>
      <c r="Y13" s="73"/>
    </row>
    <row r="14" spans="1:27" ht="15" customHeight="1">
      <c r="A14" s="43"/>
      <c r="B14" s="78"/>
      <c r="C14" s="77"/>
      <c r="D14" s="60"/>
      <c r="E14" s="1125"/>
      <c r="F14" s="1125"/>
      <c r="G14" s="1125"/>
      <c r="H14" s="1125"/>
      <c r="I14" s="1125"/>
      <c r="J14" s="1125"/>
      <c r="K14" s="1125"/>
      <c r="L14" s="1125"/>
      <c r="M14" s="1125"/>
      <c r="N14" s="1125"/>
      <c r="O14" s="1125"/>
      <c r="P14" s="1125"/>
      <c r="Q14" s="1125"/>
      <c r="R14" s="1125"/>
      <c r="S14" s="1125"/>
      <c r="T14" s="1125"/>
      <c r="U14" s="1125"/>
      <c r="V14" s="1125"/>
      <c r="W14" s="1125"/>
      <c r="X14" s="1125"/>
      <c r="Y14" s="59"/>
    </row>
    <row r="15" spans="1:27" ht="15">
      <c r="A15" s="43"/>
      <c r="B15" s="78"/>
      <c r="C15" s="77"/>
      <c r="D15" s="60"/>
      <c r="E15" s="1125"/>
      <c r="F15" s="1125"/>
      <c r="G15" s="1125"/>
      <c r="H15" s="1125"/>
      <c r="I15" s="1125"/>
      <c r="J15" s="1125"/>
      <c r="K15" s="1125"/>
      <c r="L15" s="1125"/>
      <c r="M15" s="1125"/>
      <c r="N15" s="1125"/>
      <c r="O15" s="1125"/>
      <c r="P15" s="1125"/>
      <c r="Q15" s="1125"/>
      <c r="R15" s="1125"/>
      <c r="S15" s="1125"/>
      <c r="T15" s="1125"/>
      <c r="U15" s="1125"/>
      <c r="V15" s="1125"/>
      <c r="W15" s="1125"/>
      <c r="X15" s="1125"/>
      <c r="Y15" s="59"/>
    </row>
    <row r="16" spans="1:27" ht="15">
      <c r="A16" s="43"/>
      <c r="B16" s="78"/>
      <c r="C16" s="77"/>
      <c r="D16" s="60"/>
      <c r="E16" s="1125"/>
      <c r="F16" s="1125"/>
      <c r="G16" s="1125"/>
      <c r="H16" s="1125"/>
      <c r="I16" s="1125"/>
      <c r="J16" s="1125"/>
      <c r="K16" s="1125"/>
      <c r="L16" s="1125"/>
      <c r="M16" s="1125"/>
      <c r="N16" s="1125"/>
      <c r="O16" s="1125"/>
      <c r="P16" s="1125"/>
      <c r="Q16" s="1125"/>
      <c r="R16" s="1125"/>
      <c r="S16" s="1125"/>
      <c r="T16" s="1125"/>
      <c r="U16" s="1125"/>
      <c r="V16" s="1125"/>
      <c r="W16" s="1125"/>
      <c r="X16" s="1125"/>
      <c r="Y16" s="59"/>
    </row>
    <row r="17" spans="1:25" ht="15" customHeight="1">
      <c r="A17" s="43"/>
      <c r="B17" s="78"/>
      <c r="C17" s="77"/>
      <c r="D17" s="60"/>
      <c r="E17" s="1125"/>
      <c r="F17" s="1125"/>
      <c r="G17" s="1125"/>
      <c r="H17" s="1125"/>
      <c r="I17" s="1125"/>
      <c r="J17" s="1125"/>
      <c r="K17" s="1125"/>
      <c r="L17" s="1125"/>
      <c r="M17" s="1125"/>
      <c r="N17" s="1125"/>
      <c r="O17" s="1125"/>
      <c r="P17" s="1125"/>
      <c r="Q17" s="1125"/>
      <c r="R17" s="1125"/>
      <c r="S17" s="1125"/>
      <c r="T17" s="1125"/>
      <c r="U17" s="1125"/>
      <c r="V17" s="1125"/>
      <c r="W17" s="1125"/>
      <c r="X17" s="1125"/>
      <c r="Y17" s="59"/>
    </row>
    <row r="18" spans="1:25" ht="15">
      <c r="A18" s="43"/>
      <c r="B18" s="78"/>
      <c r="C18" s="77"/>
      <c r="D18" s="60"/>
      <c r="E18" s="1125"/>
      <c r="F18" s="1125"/>
      <c r="G18" s="1125"/>
      <c r="H18" s="1125"/>
      <c r="I18" s="1125"/>
      <c r="J18" s="1125"/>
      <c r="K18" s="1125"/>
      <c r="L18" s="1125"/>
      <c r="M18" s="1125"/>
      <c r="N18" s="1125"/>
      <c r="O18" s="1125"/>
      <c r="P18" s="1125"/>
      <c r="Q18" s="1125"/>
      <c r="R18" s="1125"/>
      <c r="S18" s="1125"/>
      <c r="T18" s="1125"/>
      <c r="U18" s="1125"/>
      <c r="V18" s="1125"/>
      <c r="W18" s="1125"/>
      <c r="X18" s="1125"/>
      <c r="Y18" s="59"/>
    </row>
    <row r="19" spans="1:25" ht="59.25" customHeight="1">
      <c r="A19" s="43"/>
      <c r="B19" s="78"/>
      <c r="C19" s="77"/>
      <c r="D19" s="66"/>
      <c r="E19" s="1125"/>
      <c r="F19" s="1125"/>
      <c r="G19" s="1125"/>
      <c r="H19" s="1125"/>
      <c r="I19" s="1125"/>
      <c r="J19" s="1125"/>
      <c r="K19" s="1125"/>
      <c r="L19" s="1125"/>
      <c r="M19" s="1125"/>
      <c r="N19" s="1125"/>
      <c r="O19" s="1125"/>
      <c r="P19" s="1125"/>
      <c r="Q19" s="1125"/>
      <c r="R19" s="1125"/>
      <c r="S19" s="1125"/>
      <c r="T19" s="1125"/>
      <c r="U19" s="1125"/>
      <c r="V19" s="1125"/>
      <c r="W19" s="1125"/>
      <c r="X19" s="1125"/>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1" t="s">
        <v>254</v>
      </c>
      <c r="G21" s="1132"/>
      <c r="H21" s="1132"/>
      <c r="I21" s="1132"/>
      <c r="J21" s="1132"/>
      <c r="K21" s="1132"/>
      <c r="L21" s="1132"/>
      <c r="M21" s="1132"/>
      <c r="N21" s="60"/>
      <c r="O21" s="71" t="s">
        <v>237</v>
      </c>
      <c r="P21" s="1133" t="s">
        <v>238</v>
      </c>
      <c r="Q21" s="1134"/>
      <c r="R21" s="1134"/>
      <c r="S21" s="1134"/>
      <c r="T21" s="1134"/>
      <c r="U21" s="1134"/>
      <c r="V21" s="1134"/>
      <c r="W21" s="1134"/>
      <c r="X21" s="1134"/>
      <c r="Y21" s="59"/>
    </row>
    <row r="22" spans="1:25" ht="14.25" hidden="1" customHeight="1">
      <c r="A22" s="43"/>
      <c r="B22" s="78"/>
      <c r="C22" s="77"/>
      <c r="D22" s="61"/>
      <c r="E22" s="94" t="s">
        <v>237</v>
      </c>
      <c r="F22" s="1131" t="s">
        <v>240</v>
      </c>
      <c r="G22" s="1132"/>
      <c r="H22" s="1132"/>
      <c r="I22" s="1132"/>
      <c r="J22" s="1132"/>
      <c r="K22" s="1132"/>
      <c r="L22" s="1132"/>
      <c r="M22" s="1132"/>
      <c r="N22" s="60"/>
      <c r="O22" s="74" t="s">
        <v>237</v>
      </c>
      <c r="P22" s="1133" t="s">
        <v>588</v>
      </c>
      <c r="Q22" s="1134"/>
      <c r="R22" s="1134"/>
      <c r="S22" s="1134"/>
      <c r="T22" s="1134"/>
      <c r="U22" s="1134"/>
      <c r="V22" s="1134"/>
      <c r="W22" s="1134"/>
      <c r="X22" s="1134"/>
      <c r="Y22" s="59"/>
    </row>
    <row r="23" spans="1:25" ht="27" hidden="1" customHeight="1">
      <c r="A23" s="43"/>
      <c r="B23" s="78"/>
      <c r="C23" s="77"/>
      <c r="D23" s="61"/>
      <c r="E23" s="60"/>
      <c r="F23" s="60"/>
      <c r="G23" s="60"/>
      <c r="H23" s="60"/>
      <c r="I23" s="60"/>
      <c r="J23" s="60"/>
      <c r="K23" s="60"/>
      <c r="L23" s="60"/>
      <c r="M23" s="60"/>
      <c r="N23" s="60"/>
      <c r="O23" s="60"/>
      <c r="P23" s="1126"/>
      <c r="Q23" s="1126"/>
      <c r="R23" s="1126"/>
      <c r="S23" s="1126"/>
      <c r="T23" s="1126"/>
      <c r="U23" s="1126"/>
      <c r="V23" s="1126"/>
      <c r="W23" s="1126"/>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0" t="s">
        <v>394</v>
      </c>
      <c r="F35" s="1130"/>
      <c r="G35" s="1130"/>
      <c r="H35" s="1130"/>
      <c r="I35" s="1130"/>
      <c r="J35" s="1130"/>
      <c r="K35" s="1130"/>
      <c r="L35" s="1130"/>
      <c r="M35" s="1130"/>
      <c r="N35" s="1130"/>
      <c r="O35" s="1130"/>
      <c r="P35" s="1130"/>
      <c r="Q35" s="1130"/>
      <c r="R35" s="1130"/>
      <c r="S35" s="1130"/>
      <c r="T35" s="1130"/>
      <c r="U35" s="1130"/>
      <c r="V35" s="1130"/>
      <c r="W35" s="1130"/>
      <c r="X35" s="1130"/>
      <c r="Y35" s="59"/>
    </row>
    <row r="36" spans="1:25" ht="38.25" hidden="1" customHeight="1">
      <c r="A36" s="43"/>
      <c r="B36" s="78"/>
      <c r="C36" s="77"/>
      <c r="D36" s="61"/>
      <c r="E36" s="1130"/>
      <c r="F36" s="1130"/>
      <c r="G36" s="1130"/>
      <c r="H36" s="1130"/>
      <c r="I36" s="1130"/>
      <c r="J36" s="1130"/>
      <c r="K36" s="1130"/>
      <c r="L36" s="1130"/>
      <c r="M36" s="1130"/>
      <c r="N36" s="1130"/>
      <c r="O36" s="1130"/>
      <c r="P36" s="1130"/>
      <c r="Q36" s="1130"/>
      <c r="R36" s="1130"/>
      <c r="S36" s="1130"/>
      <c r="T36" s="1130"/>
      <c r="U36" s="1130"/>
      <c r="V36" s="1130"/>
      <c r="W36" s="1130"/>
      <c r="X36" s="1130"/>
      <c r="Y36" s="59"/>
    </row>
    <row r="37" spans="1:25" ht="9.75" hidden="1" customHeight="1">
      <c r="A37" s="43"/>
      <c r="B37" s="78"/>
      <c r="C37" s="77"/>
      <c r="D37" s="61"/>
      <c r="E37" s="1130"/>
      <c r="F37" s="1130"/>
      <c r="G37" s="1130"/>
      <c r="H37" s="1130"/>
      <c r="I37" s="1130"/>
      <c r="J37" s="1130"/>
      <c r="K37" s="1130"/>
      <c r="L37" s="1130"/>
      <c r="M37" s="1130"/>
      <c r="N37" s="1130"/>
      <c r="O37" s="1130"/>
      <c r="P37" s="1130"/>
      <c r="Q37" s="1130"/>
      <c r="R37" s="1130"/>
      <c r="S37" s="1130"/>
      <c r="T37" s="1130"/>
      <c r="U37" s="1130"/>
      <c r="V37" s="1130"/>
      <c r="W37" s="1130"/>
      <c r="X37" s="1130"/>
      <c r="Y37" s="59"/>
    </row>
    <row r="38" spans="1:25" ht="51" hidden="1" customHeight="1">
      <c r="A38" s="43"/>
      <c r="B38" s="78"/>
      <c r="C38" s="77"/>
      <c r="D38" s="61"/>
      <c r="E38" s="1130"/>
      <c r="F38" s="1130"/>
      <c r="G38" s="1130"/>
      <c r="H38" s="1130"/>
      <c r="I38" s="1130"/>
      <c r="J38" s="1130"/>
      <c r="K38" s="1130"/>
      <c r="L38" s="1130"/>
      <c r="M38" s="1130"/>
      <c r="N38" s="1130"/>
      <c r="O38" s="1130"/>
      <c r="P38" s="1130"/>
      <c r="Q38" s="1130"/>
      <c r="R38" s="1130"/>
      <c r="S38" s="1130"/>
      <c r="T38" s="1130"/>
      <c r="U38" s="1130"/>
      <c r="V38" s="1130"/>
      <c r="W38" s="1130"/>
      <c r="X38" s="1130"/>
      <c r="Y38" s="59"/>
    </row>
    <row r="39" spans="1:25" ht="15" hidden="1" customHeight="1">
      <c r="A39" s="43"/>
      <c r="B39" s="78"/>
      <c r="C39" s="77"/>
      <c r="D39" s="61"/>
      <c r="E39" s="1130"/>
      <c r="F39" s="1130"/>
      <c r="G39" s="1130"/>
      <c r="H39" s="1130"/>
      <c r="I39" s="1130"/>
      <c r="J39" s="1130"/>
      <c r="K39" s="1130"/>
      <c r="L39" s="1130"/>
      <c r="M39" s="1130"/>
      <c r="N39" s="1130"/>
      <c r="O39" s="1130"/>
      <c r="P39" s="1130"/>
      <c r="Q39" s="1130"/>
      <c r="R39" s="1130"/>
      <c r="S39" s="1130"/>
      <c r="T39" s="1130"/>
      <c r="U39" s="1130"/>
      <c r="V39" s="1130"/>
      <c r="W39" s="1130"/>
      <c r="X39" s="1130"/>
      <c r="Y39" s="59"/>
    </row>
    <row r="40" spans="1:25" ht="12" hidden="1" customHeight="1">
      <c r="A40" s="43"/>
      <c r="B40" s="78"/>
      <c r="C40" s="77"/>
      <c r="D40" s="61"/>
      <c r="E40" s="1135"/>
      <c r="F40" s="1136"/>
      <c r="G40" s="1136"/>
      <c r="H40" s="1136"/>
      <c r="I40" s="1136"/>
      <c r="J40" s="1136"/>
      <c r="K40" s="1136"/>
      <c r="L40" s="1136"/>
      <c r="M40" s="1136"/>
      <c r="N40" s="1136"/>
      <c r="O40" s="1136"/>
      <c r="P40" s="1136"/>
      <c r="Q40" s="1136"/>
      <c r="R40" s="1136"/>
      <c r="S40" s="1136"/>
      <c r="T40" s="1136"/>
      <c r="U40" s="1136"/>
      <c r="V40" s="1136"/>
      <c r="W40" s="1136"/>
      <c r="X40" s="1136"/>
      <c r="Y40" s="59"/>
    </row>
    <row r="41" spans="1:25" ht="38.25" hidden="1" customHeight="1">
      <c r="A41" s="43"/>
      <c r="B41" s="78"/>
      <c r="C41" s="77"/>
      <c r="D41" s="61"/>
      <c r="E41" s="1130"/>
      <c r="F41" s="1130"/>
      <c r="G41" s="1130"/>
      <c r="H41" s="1130"/>
      <c r="I41" s="1130"/>
      <c r="J41" s="1130"/>
      <c r="K41" s="1130"/>
      <c r="L41" s="1130"/>
      <c r="M41" s="1130"/>
      <c r="N41" s="1130"/>
      <c r="O41" s="1130"/>
      <c r="P41" s="1130"/>
      <c r="Q41" s="1130"/>
      <c r="R41" s="1130"/>
      <c r="S41" s="1130"/>
      <c r="T41" s="1130"/>
      <c r="U41" s="1130"/>
      <c r="V41" s="1130"/>
      <c r="W41" s="1130"/>
      <c r="X41" s="1130"/>
      <c r="Y41" s="59"/>
    </row>
    <row r="42" spans="1:25" ht="15" hidden="1">
      <c r="A42" s="43"/>
      <c r="B42" s="78"/>
      <c r="C42" s="77"/>
      <c r="D42" s="61"/>
      <c r="E42" s="1130"/>
      <c r="F42" s="1130"/>
      <c r="G42" s="1130"/>
      <c r="H42" s="1130"/>
      <c r="I42" s="1130"/>
      <c r="J42" s="1130"/>
      <c r="K42" s="1130"/>
      <c r="L42" s="1130"/>
      <c r="M42" s="1130"/>
      <c r="N42" s="1130"/>
      <c r="O42" s="1130"/>
      <c r="P42" s="1130"/>
      <c r="Q42" s="1130"/>
      <c r="R42" s="1130"/>
      <c r="S42" s="1130"/>
      <c r="T42" s="1130"/>
      <c r="U42" s="1130"/>
      <c r="V42" s="1130"/>
      <c r="W42" s="1130"/>
      <c r="X42" s="1130"/>
      <c r="Y42" s="59"/>
    </row>
    <row r="43" spans="1:25" ht="15" hidden="1">
      <c r="A43" s="43"/>
      <c r="B43" s="78"/>
      <c r="C43" s="77"/>
      <c r="D43" s="61"/>
      <c r="E43" s="1130"/>
      <c r="F43" s="1130"/>
      <c r="G43" s="1130"/>
      <c r="H43" s="1130"/>
      <c r="I43" s="1130"/>
      <c r="J43" s="1130"/>
      <c r="K43" s="1130"/>
      <c r="L43" s="1130"/>
      <c r="M43" s="1130"/>
      <c r="N43" s="1130"/>
      <c r="O43" s="1130"/>
      <c r="P43" s="1130"/>
      <c r="Q43" s="1130"/>
      <c r="R43" s="1130"/>
      <c r="S43" s="1130"/>
      <c r="T43" s="1130"/>
      <c r="U43" s="1130"/>
      <c r="V43" s="1130"/>
      <c r="W43" s="1130"/>
      <c r="X43" s="1130"/>
      <c r="Y43" s="59"/>
    </row>
    <row r="44" spans="1:25" ht="33.75" hidden="1" customHeight="1">
      <c r="A44" s="43"/>
      <c r="B44" s="78"/>
      <c r="C44" s="77"/>
      <c r="D44" s="66"/>
      <c r="E44" s="1130"/>
      <c r="F44" s="1130"/>
      <c r="G44" s="1130"/>
      <c r="H44" s="1130"/>
      <c r="I44" s="1130"/>
      <c r="J44" s="1130"/>
      <c r="K44" s="1130"/>
      <c r="L44" s="1130"/>
      <c r="M44" s="1130"/>
      <c r="N44" s="1130"/>
      <c r="O44" s="1130"/>
      <c r="P44" s="1130"/>
      <c r="Q44" s="1130"/>
      <c r="R44" s="1130"/>
      <c r="S44" s="1130"/>
      <c r="T44" s="1130"/>
      <c r="U44" s="1130"/>
      <c r="V44" s="1130"/>
      <c r="W44" s="1130"/>
      <c r="X44" s="1130"/>
      <c r="Y44" s="59"/>
    </row>
    <row r="45" spans="1:25" ht="15" hidden="1">
      <c r="A45" s="43"/>
      <c r="B45" s="78"/>
      <c r="C45" s="77"/>
      <c r="D45" s="66"/>
      <c r="E45" s="1130"/>
      <c r="F45" s="1130"/>
      <c r="G45" s="1130"/>
      <c r="H45" s="1130"/>
      <c r="I45" s="1130"/>
      <c r="J45" s="1130"/>
      <c r="K45" s="1130"/>
      <c r="L45" s="1130"/>
      <c r="M45" s="1130"/>
      <c r="N45" s="1130"/>
      <c r="O45" s="1130"/>
      <c r="P45" s="1130"/>
      <c r="Q45" s="1130"/>
      <c r="R45" s="1130"/>
      <c r="S45" s="1130"/>
      <c r="T45" s="1130"/>
      <c r="U45" s="1130"/>
      <c r="V45" s="1130"/>
      <c r="W45" s="1130"/>
      <c r="X45" s="1130"/>
      <c r="Y45" s="59"/>
    </row>
    <row r="46" spans="1:25" ht="24" hidden="1" customHeight="1">
      <c r="A46" s="43"/>
      <c r="B46" s="78"/>
      <c r="C46" s="77"/>
      <c r="D46" s="61"/>
      <c r="E46" s="1141" t="s">
        <v>236</v>
      </c>
      <c r="F46" s="1141"/>
      <c r="G46" s="1141"/>
      <c r="H46" s="1141"/>
      <c r="I46" s="1141"/>
      <c r="J46" s="1141"/>
      <c r="K46" s="1141"/>
      <c r="L46" s="1141"/>
      <c r="M46" s="1141"/>
      <c r="N46" s="1141"/>
      <c r="O46" s="1141"/>
      <c r="P46" s="1141"/>
      <c r="Q46" s="1141"/>
      <c r="R46" s="1141"/>
      <c r="S46" s="1141"/>
      <c r="T46" s="1141"/>
      <c r="U46" s="1141"/>
      <c r="V46" s="1141"/>
      <c r="W46" s="1141"/>
      <c r="X46" s="1141"/>
      <c r="Y46" s="59"/>
    </row>
    <row r="47" spans="1:25" ht="37.5" hidden="1" customHeight="1">
      <c r="A47" s="43"/>
      <c r="B47" s="78"/>
      <c r="C47" s="77"/>
      <c r="D47" s="61"/>
      <c r="E47" s="1141"/>
      <c r="F47" s="1141"/>
      <c r="G47" s="1141"/>
      <c r="H47" s="1141"/>
      <c r="I47" s="1141"/>
      <c r="J47" s="1141"/>
      <c r="K47" s="1141"/>
      <c r="L47" s="1141"/>
      <c r="M47" s="1141"/>
      <c r="N47" s="1141"/>
      <c r="O47" s="1141"/>
      <c r="P47" s="1141"/>
      <c r="Q47" s="1141"/>
      <c r="R47" s="1141"/>
      <c r="S47" s="1141"/>
      <c r="T47" s="1141"/>
      <c r="U47" s="1141"/>
      <c r="V47" s="1141"/>
      <c r="W47" s="1141"/>
      <c r="X47" s="1141"/>
      <c r="Y47" s="59"/>
    </row>
    <row r="48" spans="1:25" ht="24" hidden="1" customHeight="1">
      <c r="A48" s="43"/>
      <c r="B48" s="78"/>
      <c r="C48" s="77"/>
      <c r="D48" s="61"/>
      <c r="E48" s="1141"/>
      <c r="F48" s="1141"/>
      <c r="G48" s="1141"/>
      <c r="H48" s="1141"/>
      <c r="I48" s="1141"/>
      <c r="J48" s="1141"/>
      <c r="K48" s="1141"/>
      <c r="L48" s="1141"/>
      <c r="M48" s="1141"/>
      <c r="N48" s="1141"/>
      <c r="O48" s="1141"/>
      <c r="P48" s="1141"/>
      <c r="Q48" s="1141"/>
      <c r="R48" s="1141"/>
      <c r="S48" s="1141"/>
      <c r="T48" s="1141"/>
      <c r="U48" s="1141"/>
      <c r="V48" s="1141"/>
      <c r="W48" s="1141"/>
      <c r="X48" s="1141"/>
      <c r="Y48" s="59"/>
    </row>
    <row r="49" spans="1:25" ht="51" hidden="1" customHeight="1">
      <c r="A49" s="43"/>
      <c r="B49" s="78"/>
      <c r="C49" s="77"/>
      <c r="D49" s="61"/>
      <c r="E49" s="1141"/>
      <c r="F49" s="1141"/>
      <c r="G49" s="1141"/>
      <c r="H49" s="1141"/>
      <c r="I49" s="1141"/>
      <c r="J49" s="1141"/>
      <c r="K49" s="1141"/>
      <c r="L49" s="1141"/>
      <c r="M49" s="1141"/>
      <c r="N49" s="1141"/>
      <c r="O49" s="1141"/>
      <c r="P49" s="1141"/>
      <c r="Q49" s="1141"/>
      <c r="R49" s="1141"/>
      <c r="S49" s="1141"/>
      <c r="T49" s="1141"/>
      <c r="U49" s="1141"/>
      <c r="V49" s="1141"/>
      <c r="W49" s="1141"/>
      <c r="X49" s="1141"/>
      <c r="Y49" s="59"/>
    </row>
    <row r="50" spans="1:25" ht="15" hidden="1">
      <c r="A50" s="43"/>
      <c r="B50" s="78"/>
      <c r="C50" s="77"/>
      <c r="D50" s="61"/>
      <c r="E50" s="1141"/>
      <c r="F50" s="1141"/>
      <c r="G50" s="1141"/>
      <c r="H50" s="1141"/>
      <c r="I50" s="1141"/>
      <c r="J50" s="1141"/>
      <c r="K50" s="1141"/>
      <c r="L50" s="1141"/>
      <c r="M50" s="1141"/>
      <c r="N50" s="1141"/>
      <c r="O50" s="1141"/>
      <c r="P50" s="1141"/>
      <c r="Q50" s="1141"/>
      <c r="R50" s="1141"/>
      <c r="S50" s="1141"/>
      <c r="T50" s="1141"/>
      <c r="U50" s="1141"/>
      <c r="V50" s="1141"/>
      <c r="W50" s="1141"/>
      <c r="X50" s="1141"/>
      <c r="Y50" s="59"/>
    </row>
    <row r="51" spans="1:25" ht="15" hidden="1">
      <c r="A51" s="43"/>
      <c r="B51" s="78"/>
      <c r="C51" s="77"/>
      <c r="D51" s="61"/>
      <c r="E51" s="1141"/>
      <c r="F51" s="1141"/>
      <c r="G51" s="1141"/>
      <c r="H51" s="1141"/>
      <c r="I51" s="1141"/>
      <c r="J51" s="1141"/>
      <c r="K51" s="1141"/>
      <c r="L51" s="1141"/>
      <c r="M51" s="1141"/>
      <c r="N51" s="1141"/>
      <c r="O51" s="1141"/>
      <c r="P51" s="1141"/>
      <c r="Q51" s="1141"/>
      <c r="R51" s="1141"/>
      <c r="S51" s="1141"/>
      <c r="T51" s="1141"/>
      <c r="U51" s="1141"/>
      <c r="V51" s="1141"/>
      <c r="W51" s="1141"/>
      <c r="X51" s="1141"/>
      <c r="Y51" s="59"/>
    </row>
    <row r="52" spans="1:25" ht="15" hidden="1">
      <c r="A52" s="43"/>
      <c r="B52" s="78"/>
      <c r="C52" s="77"/>
      <c r="D52" s="61"/>
      <c r="E52" s="1141"/>
      <c r="F52" s="1141"/>
      <c r="G52" s="1141"/>
      <c r="H52" s="1141"/>
      <c r="I52" s="1141"/>
      <c r="J52" s="1141"/>
      <c r="K52" s="1141"/>
      <c r="L52" s="1141"/>
      <c r="M52" s="1141"/>
      <c r="N52" s="1141"/>
      <c r="O52" s="1141"/>
      <c r="P52" s="1141"/>
      <c r="Q52" s="1141"/>
      <c r="R52" s="1141"/>
      <c r="S52" s="1141"/>
      <c r="T52" s="1141"/>
      <c r="U52" s="1141"/>
      <c r="V52" s="1141"/>
      <c r="W52" s="1141"/>
      <c r="X52" s="1141"/>
      <c r="Y52" s="59"/>
    </row>
    <row r="53" spans="1:25" ht="15" hidden="1">
      <c r="A53" s="43"/>
      <c r="B53" s="78"/>
      <c r="C53" s="77"/>
      <c r="D53" s="61"/>
      <c r="E53" s="1141"/>
      <c r="F53" s="1141"/>
      <c r="G53" s="1141"/>
      <c r="H53" s="1141"/>
      <c r="I53" s="1141"/>
      <c r="J53" s="1141"/>
      <c r="K53" s="1141"/>
      <c r="L53" s="1141"/>
      <c r="M53" s="1141"/>
      <c r="N53" s="1141"/>
      <c r="O53" s="1141"/>
      <c r="P53" s="1141"/>
      <c r="Q53" s="1141"/>
      <c r="R53" s="1141"/>
      <c r="S53" s="1141"/>
      <c r="T53" s="1141"/>
      <c r="U53" s="1141"/>
      <c r="V53" s="1141"/>
      <c r="W53" s="1141"/>
      <c r="X53" s="1141"/>
      <c r="Y53" s="59"/>
    </row>
    <row r="54" spans="1:25" ht="15" hidden="1">
      <c r="A54" s="43"/>
      <c r="B54" s="78"/>
      <c r="C54" s="77"/>
      <c r="D54" s="61"/>
      <c r="E54" s="1141"/>
      <c r="F54" s="1141"/>
      <c r="G54" s="1141"/>
      <c r="H54" s="1141"/>
      <c r="I54" s="1141"/>
      <c r="J54" s="1141"/>
      <c r="K54" s="1141"/>
      <c r="L54" s="1141"/>
      <c r="M54" s="1141"/>
      <c r="N54" s="1141"/>
      <c r="O54" s="1141"/>
      <c r="P54" s="1141"/>
      <c r="Q54" s="1141"/>
      <c r="R54" s="1141"/>
      <c r="S54" s="1141"/>
      <c r="T54" s="1141"/>
      <c r="U54" s="1141"/>
      <c r="V54" s="1141"/>
      <c r="W54" s="1141"/>
      <c r="X54" s="1141"/>
      <c r="Y54" s="59"/>
    </row>
    <row r="55" spans="1:25" ht="15" hidden="1">
      <c r="A55" s="43"/>
      <c r="B55" s="78"/>
      <c r="C55" s="77"/>
      <c r="D55" s="61"/>
      <c r="E55" s="1141"/>
      <c r="F55" s="1141"/>
      <c r="G55" s="1141"/>
      <c r="H55" s="1141"/>
      <c r="I55" s="1141"/>
      <c r="J55" s="1141"/>
      <c r="K55" s="1141"/>
      <c r="L55" s="1141"/>
      <c r="M55" s="1141"/>
      <c r="N55" s="1141"/>
      <c r="O55" s="1141"/>
      <c r="P55" s="1141"/>
      <c r="Q55" s="1141"/>
      <c r="R55" s="1141"/>
      <c r="S55" s="1141"/>
      <c r="T55" s="1141"/>
      <c r="U55" s="1141"/>
      <c r="V55" s="1141"/>
      <c r="W55" s="1141"/>
      <c r="X55" s="1141"/>
      <c r="Y55" s="59"/>
    </row>
    <row r="56" spans="1:25" ht="25.5" hidden="1" customHeight="1">
      <c r="A56" s="43"/>
      <c r="B56" s="78"/>
      <c r="C56" s="77"/>
      <c r="D56" s="66"/>
      <c r="E56" s="1141"/>
      <c r="F56" s="1141"/>
      <c r="G56" s="1141"/>
      <c r="H56" s="1141"/>
      <c r="I56" s="1141"/>
      <c r="J56" s="1141"/>
      <c r="K56" s="1141"/>
      <c r="L56" s="1141"/>
      <c r="M56" s="1141"/>
      <c r="N56" s="1141"/>
      <c r="O56" s="1141"/>
      <c r="P56" s="1141"/>
      <c r="Q56" s="1141"/>
      <c r="R56" s="1141"/>
      <c r="S56" s="1141"/>
      <c r="T56" s="1141"/>
      <c r="U56" s="1141"/>
      <c r="V56" s="1141"/>
      <c r="W56" s="1141"/>
      <c r="X56" s="1141"/>
      <c r="Y56" s="59"/>
    </row>
    <row r="57" spans="1:25" ht="15" hidden="1">
      <c r="A57" s="43"/>
      <c r="B57" s="78"/>
      <c r="C57" s="77"/>
      <c r="D57" s="66"/>
      <c r="E57" s="1141"/>
      <c r="F57" s="1141"/>
      <c r="G57" s="1141"/>
      <c r="H57" s="1141"/>
      <c r="I57" s="1141"/>
      <c r="J57" s="1141"/>
      <c r="K57" s="1141"/>
      <c r="L57" s="1141"/>
      <c r="M57" s="1141"/>
      <c r="N57" s="1141"/>
      <c r="O57" s="1141"/>
      <c r="P57" s="1141"/>
      <c r="Q57" s="1141"/>
      <c r="R57" s="1141"/>
      <c r="S57" s="1141"/>
      <c r="T57" s="1141"/>
      <c r="U57" s="1141"/>
      <c r="V57" s="1141"/>
      <c r="W57" s="1141"/>
      <c r="X57" s="1141"/>
      <c r="Y57" s="59"/>
    </row>
    <row r="58" spans="1:25" ht="15" hidden="1" customHeight="1">
      <c r="A58" s="43"/>
      <c r="B58" s="78"/>
      <c r="C58" s="77"/>
      <c r="D58" s="61"/>
      <c r="E58" s="1127" t="s">
        <v>395</v>
      </c>
      <c r="F58" s="1127"/>
      <c r="G58" s="1127"/>
      <c r="H58" s="1127"/>
      <c r="I58" s="1127"/>
      <c r="J58" s="1127"/>
      <c r="K58" s="1127"/>
      <c r="L58" s="1127"/>
      <c r="M58" s="1127"/>
      <c r="N58" s="1127"/>
      <c r="O58" s="1127"/>
      <c r="P58" s="1127"/>
      <c r="Q58" s="1127"/>
      <c r="R58" s="1127"/>
      <c r="S58" s="1127"/>
      <c r="T58" s="1127"/>
      <c r="U58" s="1127"/>
      <c r="V58" s="230"/>
      <c r="W58" s="230"/>
      <c r="X58" s="230"/>
      <c r="Y58" s="59"/>
    </row>
    <row r="59" spans="1:25" ht="15" hidden="1" customHeight="1">
      <c r="A59" s="43"/>
      <c r="B59" s="78"/>
      <c r="C59" s="77"/>
      <c r="D59" s="61"/>
      <c r="E59" s="1142"/>
      <c r="F59" s="1142"/>
      <c r="G59" s="1142"/>
      <c r="H59" s="1135"/>
      <c r="I59" s="1136"/>
      <c r="J59" s="1136"/>
      <c r="K59" s="1136"/>
      <c r="L59" s="1136"/>
      <c r="M59" s="1136"/>
      <c r="N59" s="1136"/>
      <c r="O59" s="1136"/>
      <c r="P59" s="1136"/>
      <c r="Q59" s="1136"/>
      <c r="R59" s="1136"/>
      <c r="S59" s="1136"/>
      <c r="T59" s="1136"/>
      <c r="U59" s="1136"/>
      <c r="V59" s="1136"/>
      <c r="W59" s="1136"/>
      <c r="X59" s="1136"/>
      <c r="Y59" s="59"/>
    </row>
    <row r="60" spans="1:25" ht="15" hidden="1" customHeight="1">
      <c r="A60" s="43"/>
      <c r="B60" s="78"/>
      <c r="C60" s="77"/>
      <c r="D60" s="61"/>
      <c r="E60" s="1138"/>
      <c r="F60" s="1138"/>
      <c r="G60" s="1138"/>
      <c r="H60" s="1140"/>
      <c r="I60" s="1140"/>
      <c r="J60" s="1140"/>
      <c r="K60" s="1140"/>
      <c r="L60" s="1140"/>
      <c r="M60" s="1140"/>
      <c r="N60" s="1140"/>
      <c r="O60" s="1140"/>
      <c r="P60" s="1140"/>
      <c r="Q60" s="1140"/>
      <c r="R60" s="1140"/>
      <c r="S60" s="1140"/>
      <c r="T60" s="1140"/>
      <c r="U60" s="1140"/>
      <c r="V60" s="1140"/>
      <c r="W60" s="1140"/>
      <c r="X60" s="1140"/>
      <c r="Y60" s="59"/>
    </row>
    <row r="61" spans="1:25" ht="15" hidden="1">
      <c r="A61" s="43"/>
      <c r="B61" s="78"/>
      <c r="C61" s="77"/>
      <c r="D61" s="61"/>
      <c r="E61" s="70"/>
      <c r="F61" s="68"/>
      <c r="G61" s="69"/>
      <c r="H61" s="1140"/>
      <c r="I61" s="1140"/>
      <c r="J61" s="1140"/>
      <c r="K61" s="1140"/>
      <c r="L61" s="1140"/>
      <c r="M61" s="1140"/>
      <c r="N61" s="1140"/>
      <c r="O61" s="1140"/>
      <c r="P61" s="1140"/>
      <c r="Q61" s="1140"/>
      <c r="R61" s="1140"/>
      <c r="S61" s="1140"/>
      <c r="T61" s="1140"/>
      <c r="U61" s="1140"/>
      <c r="V61" s="1140"/>
      <c r="W61" s="1140"/>
      <c r="X61" s="1140"/>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7" t="s">
        <v>396</v>
      </c>
      <c r="F70" s="1127"/>
      <c r="G70" s="1127"/>
      <c r="H70" s="1127"/>
      <c r="I70" s="1127"/>
      <c r="J70" s="1127"/>
      <c r="K70" s="1127"/>
      <c r="L70" s="1127"/>
      <c r="M70" s="1127"/>
      <c r="N70" s="1127"/>
      <c r="O70" s="1127"/>
      <c r="P70" s="1127"/>
      <c r="Q70" s="1127"/>
      <c r="R70" s="1127"/>
      <c r="S70" s="1127"/>
      <c r="T70" s="1127"/>
      <c r="U70" s="448"/>
      <c r="V70" s="448"/>
      <c r="W70" s="448"/>
      <c r="X70" s="448"/>
      <c r="Y70" s="59"/>
    </row>
    <row r="71" spans="1:25" ht="15" hidden="1">
      <c r="A71" s="43"/>
      <c r="B71" s="78"/>
      <c r="C71" s="77"/>
      <c r="D71" s="61"/>
      <c r="E71" s="1127" t="s">
        <v>587</v>
      </c>
      <c r="F71" s="1127"/>
      <c r="G71" s="1127"/>
      <c r="H71" s="1127"/>
      <c r="I71" s="1127"/>
      <c r="J71" s="1127"/>
      <c r="K71" s="1127"/>
      <c r="L71" s="1127"/>
      <c r="M71" s="1127"/>
      <c r="N71" s="1127"/>
      <c r="O71" s="1127"/>
      <c r="P71" s="1127"/>
      <c r="Q71" s="1127"/>
      <c r="R71" s="1127"/>
      <c r="S71" s="1127"/>
      <c r="T71" s="1127"/>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27" t="s">
        <v>395</v>
      </c>
      <c r="F81" s="1127"/>
      <c r="G81" s="1127"/>
      <c r="H81" s="1127"/>
      <c r="I81" s="1127"/>
      <c r="J81" s="1127"/>
      <c r="K81" s="1127"/>
      <c r="L81" s="1127"/>
      <c r="M81" s="1127"/>
      <c r="N81" s="1127"/>
      <c r="O81" s="1127"/>
      <c r="P81" s="1127"/>
      <c r="Q81" s="1127"/>
      <c r="R81" s="1127"/>
      <c r="S81" s="1127"/>
      <c r="T81" s="1127"/>
      <c r="U81" s="1127"/>
      <c r="V81" s="230"/>
      <c r="W81" s="230"/>
      <c r="X81" s="230"/>
      <c r="Y81" s="59"/>
    </row>
    <row r="82" spans="1:25" ht="15" hidden="1" customHeight="1">
      <c r="A82" s="43"/>
      <c r="B82" s="78"/>
      <c r="C82" s="77"/>
      <c r="D82" s="61"/>
      <c r="E82" s="1138"/>
      <c r="F82" s="1138"/>
      <c r="G82" s="1138"/>
      <c r="H82" s="1135"/>
      <c r="I82" s="1136"/>
      <c r="J82" s="1136"/>
      <c r="K82" s="1136"/>
      <c r="L82" s="1136"/>
      <c r="M82" s="1136"/>
      <c r="N82" s="1136"/>
      <c r="O82" s="1136"/>
      <c r="P82" s="1136"/>
      <c r="Q82" s="1136"/>
      <c r="R82" s="1136"/>
      <c r="S82" s="1136"/>
      <c r="T82" s="1136"/>
      <c r="U82" s="1136"/>
      <c r="V82" s="1136"/>
      <c r="W82" s="1136"/>
      <c r="X82" s="1136"/>
      <c r="Y82" s="59"/>
    </row>
    <row r="83" spans="1:25" ht="15" hidden="1" customHeight="1">
      <c r="A83" s="43"/>
      <c r="B83" s="78"/>
      <c r="C83" s="77"/>
      <c r="D83" s="61"/>
      <c r="Y83" s="59"/>
    </row>
    <row r="84" spans="1:25" ht="15" hidden="1" customHeight="1">
      <c r="A84" s="43"/>
      <c r="B84" s="78"/>
      <c r="C84" s="77"/>
      <c r="D84" s="61"/>
      <c r="E84" s="70"/>
      <c r="F84" s="68"/>
      <c r="G84" s="69"/>
      <c r="H84" s="1140"/>
      <c r="I84" s="1140"/>
      <c r="J84" s="1140"/>
      <c r="K84" s="1140"/>
      <c r="L84" s="1140"/>
      <c r="M84" s="1140"/>
      <c r="N84" s="1140"/>
      <c r="O84" s="1140"/>
      <c r="P84" s="1140"/>
      <c r="Q84" s="1140"/>
      <c r="R84" s="1140"/>
      <c r="S84" s="1140"/>
      <c r="T84" s="1140"/>
      <c r="U84" s="1140"/>
      <c r="V84" s="1140"/>
      <c r="W84" s="1140"/>
      <c r="X84" s="1140"/>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9" t="s">
        <v>235</v>
      </c>
      <c r="F98" s="1139"/>
      <c r="G98" s="1139"/>
      <c r="H98" s="1139"/>
      <c r="I98" s="1139"/>
      <c r="J98" s="1139"/>
      <c r="K98" s="1139"/>
      <c r="L98" s="1139"/>
      <c r="M98" s="1139"/>
      <c r="N98" s="1139"/>
      <c r="O98" s="1139"/>
      <c r="P98" s="1139"/>
      <c r="Q98" s="1139"/>
      <c r="R98" s="1139"/>
      <c r="S98" s="1139"/>
      <c r="T98" s="1139"/>
      <c r="U98" s="1139"/>
      <c r="V98" s="1139"/>
      <c r="W98" s="1139"/>
      <c r="X98" s="1139"/>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7" t="s">
        <v>234</v>
      </c>
      <c r="G100" s="1137"/>
      <c r="H100" s="1137"/>
      <c r="I100" s="1137"/>
      <c r="J100" s="1137"/>
      <c r="K100" s="1137"/>
      <c r="L100" s="1137"/>
      <c r="M100" s="1137"/>
      <c r="N100" s="1137"/>
      <c r="O100" s="1137"/>
      <c r="P100" s="1137"/>
      <c r="Q100" s="1137"/>
      <c r="R100" s="1137"/>
      <c r="S100" s="1137"/>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7" t="s">
        <v>233</v>
      </c>
      <c r="G102" s="1137"/>
      <c r="H102" s="1137"/>
      <c r="I102" s="1137"/>
      <c r="J102" s="1137"/>
      <c r="K102" s="1137"/>
      <c r="L102" s="1137"/>
      <c r="M102" s="1137"/>
      <c r="N102" s="1137"/>
      <c r="O102" s="1137"/>
      <c r="P102" s="1137"/>
      <c r="Q102" s="1137"/>
      <c r="R102" s="1137"/>
      <c r="S102" s="1137"/>
      <c r="T102" s="1137"/>
      <c r="U102" s="1137"/>
      <c r="V102" s="1137"/>
      <c r="W102" s="1137"/>
      <c r="X102" s="1137"/>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oleObject progId="Word.Document.8" shapeId="193537" r:id="rId4"/>
  </oleObjects>
</worksheet>
</file>

<file path=xl/worksheets/sheet20.xml><?xml version="1.0" encoding="utf-8"?>
<worksheet xmlns="http://schemas.openxmlformats.org/spreadsheetml/2006/main" xmlns:r="http://schemas.openxmlformats.org/officeDocument/2006/relationships">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4"/>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29" t="s">
        <v>658</v>
      </c>
      <c r="M5" s="1229"/>
      <c r="N5" s="1229"/>
      <c r="O5" s="1229"/>
      <c r="P5" s="1229"/>
      <c r="Q5" s="1229"/>
      <c r="R5" s="1229"/>
      <c r="S5" s="1229"/>
      <c r="T5" s="1229"/>
      <c r="U5" s="578"/>
    </row>
    <row r="6" spans="1:35" ht="3" customHeight="1">
      <c r="J6" s="529"/>
      <c r="K6" s="529"/>
      <c r="L6" s="524"/>
      <c r="M6" s="524"/>
      <c r="N6" s="524"/>
      <c r="O6" s="528"/>
      <c r="P6" s="528"/>
      <c r="Q6" s="528"/>
      <c r="R6" s="528"/>
      <c r="S6" s="528"/>
      <c r="T6" s="528"/>
      <c r="U6" s="524"/>
    </row>
    <row r="7" spans="1:35" s="570" customFormat="1" ht="22.5">
      <c r="A7" s="589"/>
      <c r="B7" s="589"/>
      <c r="C7" s="589"/>
      <c r="D7" s="589"/>
      <c r="E7" s="589"/>
      <c r="F7" s="589"/>
      <c r="G7" s="589"/>
      <c r="H7" s="589"/>
      <c r="L7" s="499"/>
      <c r="M7" s="616" t="s">
        <v>503</v>
      </c>
      <c r="N7" s="665"/>
      <c r="O7" s="1247" t="str">
        <f>IF(NameOrPr_ch="",IF(NameOrPr="","",NameOrPr),NameOrPr_ch)</f>
        <v>Региональная служба по тарифам Ростовской области</v>
      </c>
      <c r="P7" s="1248"/>
      <c r="Q7" s="1248"/>
      <c r="R7" s="1248"/>
      <c r="S7" s="1248"/>
      <c r="T7" s="1249"/>
      <c r="U7" s="666"/>
      <c r="X7" s="589"/>
      <c r="Y7" s="589"/>
      <c r="Z7" s="589"/>
      <c r="AA7" s="589"/>
      <c r="AB7" s="589"/>
      <c r="AC7" s="589"/>
      <c r="AD7" s="589"/>
      <c r="AE7" s="589"/>
      <c r="AF7" s="589"/>
      <c r="AG7" s="589"/>
      <c r="AH7" s="589"/>
      <c r="AI7" s="589"/>
    </row>
    <row r="8" spans="1:35" s="570" customFormat="1" ht="18.75">
      <c r="A8" s="589"/>
      <c r="B8" s="589"/>
      <c r="C8" s="589"/>
      <c r="D8" s="589"/>
      <c r="E8" s="589"/>
      <c r="F8" s="589"/>
      <c r="G8" s="589"/>
      <c r="H8" s="589"/>
      <c r="L8" s="499"/>
      <c r="M8" s="616" t="s">
        <v>597</v>
      </c>
      <c r="N8" s="665"/>
      <c r="O8" s="1247" t="str">
        <f>IF(datePr_ch="",IF(datePr="","",datePr),datePr_ch)</f>
        <v>18.12.2018</v>
      </c>
      <c r="P8" s="1248"/>
      <c r="Q8" s="1248"/>
      <c r="R8" s="1248"/>
      <c r="S8" s="1248"/>
      <c r="T8" s="1249"/>
      <c r="U8" s="666"/>
      <c r="X8" s="589"/>
      <c r="Y8" s="589"/>
      <c r="Z8" s="589"/>
      <c r="AA8" s="589"/>
      <c r="AB8" s="589"/>
      <c r="AC8" s="589"/>
      <c r="AD8" s="589"/>
      <c r="AE8" s="589"/>
      <c r="AF8" s="589"/>
      <c r="AG8" s="589"/>
      <c r="AH8" s="589"/>
      <c r="AI8" s="589"/>
    </row>
    <row r="9" spans="1:35" s="570" customFormat="1" ht="18.75">
      <c r="A9" s="589"/>
      <c r="B9" s="589"/>
      <c r="C9" s="589"/>
      <c r="D9" s="589"/>
      <c r="E9" s="589"/>
      <c r="F9" s="589"/>
      <c r="G9" s="589"/>
      <c r="H9" s="589"/>
      <c r="L9" s="552"/>
      <c r="M9" s="616" t="s">
        <v>596</v>
      </c>
      <c r="N9" s="665"/>
      <c r="O9" s="1247" t="str">
        <f>IF(numberPr_ch="",IF(numberPr="","",numberPr),numberPr_ch)</f>
        <v>84/1</v>
      </c>
      <c r="P9" s="1248"/>
      <c r="Q9" s="1248"/>
      <c r="R9" s="1248"/>
      <c r="S9" s="1248"/>
      <c r="T9" s="1249"/>
      <c r="U9" s="666"/>
      <c r="X9" s="589"/>
      <c r="Y9" s="589"/>
      <c r="Z9" s="589"/>
      <c r="AA9" s="589"/>
      <c r="AB9" s="589"/>
      <c r="AC9" s="589"/>
      <c r="AD9" s="589"/>
      <c r="AE9" s="589"/>
      <c r="AF9" s="589"/>
      <c r="AG9" s="589"/>
      <c r="AH9" s="589"/>
      <c r="AI9" s="589"/>
    </row>
    <row r="10" spans="1:35" s="570" customFormat="1" ht="18.75">
      <c r="A10" s="589"/>
      <c r="B10" s="589"/>
      <c r="C10" s="589"/>
      <c r="D10" s="589"/>
      <c r="E10" s="589"/>
      <c r="F10" s="589"/>
      <c r="G10" s="589"/>
      <c r="H10" s="589"/>
      <c r="L10" s="552"/>
      <c r="M10" s="616" t="s">
        <v>502</v>
      </c>
      <c r="N10" s="665"/>
      <c r="O10" s="1247" t="str">
        <f>IF(IstPub_ch="",IF(IstPub="","",IstPub),IstPub_ch)</f>
        <v>www.rst.donland.ru</v>
      </c>
      <c r="P10" s="1248"/>
      <c r="Q10" s="1248"/>
      <c r="R10" s="1248"/>
      <c r="S10" s="1248"/>
      <c r="T10" s="1249"/>
      <c r="U10" s="666"/>
      <c r="X10" s="589"/>
      <c r="Y10" s="589"/>
      <c r="Z10" s="589"/>
      <c r="AA10" s="589"/>
      <c r="AB10" s="589"/>
      <c r="AC10" s="589"/>
      <c r="AD10" s="589"/>
      <c r="AE10" s="589"/>
      <c r="AF10" s="589"/>
      <c r="AG10" s="589"/>
      <c r="AH10" s="589"/>
      <c r="AI10" s="589"/>
    </row>
    <row r="11" spans="1:35" s="570" customFormat="1" ht="11.25" hidden="1" customHeight="1">
      <c r="A11" s="589"/>
      <c r="B11" s="589"/>
      <c r="C11" s="589"/>
      <c r="D11" s="589"/>
      <c r="E11" s="589"/>
      <c r="F11" s="589"/>
      <c r="G11" s="589"/>
      <c r="H11" s="589"/>
      <c r="L11" s="1230"/>
      <c r="M11" s="1230"/>
      <c r="N11" s="566"/>
      <c r="O11" s="1250"/>
      <c r="P11" s="1250"/>
      <c r="Q11" s="1250"/>
      <c r="R11" s="1250"/>
      <c r="S11" s="1250"/>
      <c r="T11" s="1250"/>
      <c r="U11" s="587" t="s">
        <v>373</v>
      </c>
      <c r="X11" s="589"/>
      <c r="Y11" s="589"/>
      <c r="Z11" s="589"/>
      <c r="AA11" s="589"/>
      <c r="AB11" s="589"/>
      <c r="AC11" s="589"/>
      <c r="AD11" s="589"/>
      <c r="AE11" s="589"/>
      <c r="AF11" s="589"/>
      <c r="AG11" s="589"/>
      <c r="AH11" s="589"/>
      <c r="AI11" s="589"/>
    </row>
    <row r="12" spans="1:35">
      <c r="J12" s="529"/>
      <c r="K12" s="529"/>
      <c r="L12" s="524"/>
      <c r="M12" s="524"/>
      <c r="N12" s="524"/>
      <c r="O12" s="1251"/>
      <c r="P12" s="1251"/>
      <c r="Q12" s="1251"/>
      <c r="R12" s="1251"/>
      <c r="S12" s="1251"/>
      <c r="T12" s="1251"/>
      <c r="U12" s="1251"/>
    </row>
    <row r="13" spans="1:35" ht="14.25" customHeight="1">
      <c r="J13" s="529"/>
      <c r="K13" s="529"/>
      <c r="L13" s="1149" t="s">
        <v>454</v>
      </c>
      <c r="M13" s="1149"/>
      <c r="N13" s="1149"/>
      <c r="O13" s="1149"/>
      <c r="P13" s="1149"/>
      <c r="Q13" s="1149"/>
      <c r="R13" s="1149"/>
      <c r="S13" s="1149"/>
      <c r="T13" s="1149"/>
      <c r="U13" s="1149"/>
      <c r="V13" s="1149"/>
      <c r="W13" s="1149" t="s">
        <v>455</v>
      </c>
    </row>
    <row r="14" spans="1:35" ht="14.25" customHeight="1">
      <c r="J14" s="529"/>
      <c r="K14" s="529"/>
      <c r="L14" s="1213" t="s">
        <v>92</v>
      </c>
      <c r="M14" s="1213" t="s">
        <v>640</v>
      </c>
      <c r="N14" s="521"/>
      <c r="O14" s="1214" t="s">
        <v>642</v>
      </c>
      <c r="P14" s="1215"/>
      <c r="Q14" s="1215"/>
      <c r="R14" s="1215"/>
      <c r="S14" s="1215"/>
      <c r="T14" s="1216"/>
      <c r="U14" s="1224" t="s">
        <v>341</v>
      </c>
      <c r="V14" s="1210" t="s">
        <v>275</v>
      </c>
      <c r="W14" s="1149"/>
    </row>
    <row r="15" spans="1:35" ht="14.25" customHeight="1">
      <c r="J15" s="529"/>
      <c r="K15" s="529"/>
      <c r="L15" s="1213"/>
      <c r="M15" s="1213"/>
      <c r="N15" s="521"/>
      <c r="O15" s="1219" t="s">
        <v>622</v>
      </c>
      <c r="P15" s="1217"/>
      <c r="Q15" s="1218"/>
      <c r="R15" s="1222" t="s">
        <v>655</v>
      </c>
      <c r="S15" s="1222"/>
      <c r="T15" s="1223"/>
      <c r="U15" s="1225"/>
      <c r="V15" s="1211"/>
      <c r="W15" s="1149"/>
    </row>
    <row r="16" spans="1:35" ht="30" customHeight="1">
      <c r="J16" s="529"/>
      <c r="K16" s="529"/>
      <c r="L16" s="1213"/>
      <c r="M16" s="1213"/>
      <c r="N16" s="520"/>
      <c r="O16" s="1220"/>
      <c r="P16" s="535"/>
      <c r="Q16" s="535"/>
      <c r="R16" s="536" t="s">
        <v>274</v>
      </c>
      <c r="S16" s="1208" t="s">
        <v>273</v>
      </c>
      <c r="T16" s="1209"/>
      <c r="U16" s="1226"/>
      <c r="V16" s="1212"/>
      <c r="W16" s="1149"/>
    </row>
    <row r="17" spans="1:36">
      <c r="J17" s="529"/>
      <c r="K17" s="569">
        <v>1</v>
      </c>
      <c r="L17" s="646" t="s">
        <v>93</v>
      </c>
      <c r="M17" s="646" t="s">
        <v>49</v>
      </c>
      <c r="N17" s="667" t="s">
        <v>49</v>
      </c>
      <c r="O17" s="647">
        <f ca="1">OFFSET(O17,0,-1)+1</f>
        <v>3</v>
      </c>
      <c r="P17" s="648">
        <f ca="1">OFFSET(P17,0,-1)</f>
        <v>3</v>
      </c>
      <c r="Q17" s="648">
        <f ca="1">OFFSET(Q17,0,-1)</f>
        <v>3</v>
      </c>
      <c r="R17" s="647">
        <f ca="1">OFFSET(R17,0,-1)+1</f>
        <v>4</v>
      </c>
      <c r="S17" s="1231">
        <f ca="1">OFFSET(S17,0,-1)+1</f>
        <v>5</v>
      </c>
      <c r="T17" s="1231"/>
      <c r="U17" s="647">
        <f ca="1">OFFSET(U17,0,-2)+1</f>
        <v>6</v>
      </c>
      <c r="V17" s="648">
        <f ca="1">OFFSET(V17,0,-1)</f>
        <v>6</v>
      </c>
      <c r="W17" s="647">
        <f ca="1">OFFSET(W17,0,-1)+1</f>
        <v>7</v>
      </c>
    </row>
    <row r="18" spans="1:36" ht="22.5">
      <c r="A18" s="1232">
        <v>1</v>
      </c>
      <c r="B18" s="918"/>
      <c r="C18" s="918"/>
      <c r="D18" s="918"/>
      <c r="E18" s="919"/>
      <c r="F18" s="920"/>
      <c r="G18" s="918"/>
      <c r="H18" s="918"/>
      <c r="I18" s="921"/>
      <c r="J18" s="916"/>
      <c r="K18" s="925">
        <v>1</v>
      </c>
      <c r="L18" s="592">
        <f>mergeValue(A18)</f>
        <v>1</v>
      </c>
      <c r="M18" s="640" t="s">
        <v>20</v>
      </c>
      <c r="N18" s="579"/>
      <c r="O18" s="1244"/>
      <c r="P18" s="1244"/>
      <c r="Q18" s="1244"/>
      <c r="R18" s="1244"/>
      <c r="S18" s="1244"/>
      <c r="T18" s="1244"/>
      <c r="U18" s="1244"/>
      <c r="V18" s="1244"/>
      <c r="W18" s="629" t="s">
        <v>659</v>
      </c>
    </row>
    <row r="19" spans="1:36" ht="22.5">
      <c r="A19" s="1232"/>
      <c r="B19" s="1232">
        <v>1</v>
      </c>
      <c r="C19" s="918"/>
      <c r="D19" s="918"/>
      <c r="E19" s="920"/>
      <c r="F19" s="920"/>
      <c r="G19" s="918"/>
      <c r="H19" s="918"/>
      <c r="I19" s="915"/>
      <c r="J19" s="914"/>
      <c r="K19" s="925">
        <v>1</v>
      </c>
      <c r="L19" s="592" t="str">
        <f>mergeValue(A19) &amp;"."&amp; mergeValue(B19)</f>
        <v>1.1</v>
      </c>
      <c r="M19" s="546" t="s">
        <v>16</v>
      </c>
      <c r="N19" s="579"/>
      <c r="O19" s="1244"/>
      <c r="P19" s="1244"/>
      <c r="Q19" s="1244"/>
      <c r="R19" s="1244"/>
      <c r="S19" s="1244"/>
      <c r="T19" s="1244"/>
      <c r="U19" s="1244"/>
      <c r="V19" s="1244"/>
      <c r="W19" s="629" t="s">
        <v>478</v>
      </c>
    </row>
    <row r="20" spans="1:36" ht="22.5">
      <c r="A20" s="1232"/>
      <c r="B20" s="1232"/>
      <c r="C20" s="1232">
        <v>1</v>
      </c>
      <c r="D20" s="918"/>
      <c r="E20" s="920"/>
      <c r="F20" s="920"/>
      <c r="G20" s="918"/>
      <c r="H20" s="918"/>
      <c r="I20" s="922"/>
      <c r="J20" s="914"/>
      <c r="K20" s="925">
        <v>1</v>
      </c>
      <c r="L20" s="592" t="str">
        <f>mergeValue(A20) &amp;"."&amp; mergeValue(B20)&amp;"."&amp; mergeValue(C20)</f>
        <v>1.1.1</v>
      </c>
      <c r="M20" s="547" t="s">
        <v>7</v>
      </c>
      <c r="N20" s="579"/>
      <c r="O20" s="1244"/>
      <c r="P20" s="1244"/>
      <c r="Q20" s="1244"/>
      <c r="R20" s="1244"/>
      <c r="S20" s="1244"/>
      <c r="T20" s="1244"/>
      <c r="U20" s="1244"/>
      <c r="V20" s="1244"/>
      <c r="W20" s="629" t="s">
        <v>634</v>
      </c>
    </row>
    <row r="21" spans="1:36" ht="22.5">
      <c r="A21" s="1232"/>
      <c r="B21" s="1232"/>
      <c r="C21" s="1232"/>
      <c r="D21" s="1232">
        <v>1</v>
      </c>
      <c r="E21" s="920"/>
      <c r="F21" s="920"/>
      <c r="G21" s="918"/>
      <c r="H21" s="918"/>
      <c r="I21" s="1232">
        <v>1</v>
      </c>
      <c r="J21" s="914"/>
      <c r="K21" s="925">
        <v>1</v>
      </c>
      <c r="L21" s="592" t="str">
        <f>mergeValue(A21) &amp;"."&amp; mergeValue(B21)&amp;"."&amp; mergeValue(C21)&amp;"."&amp; mergeValue(D21)</f>
        <v>1.1.1.1</v>
      </c>
      <c r="M21" s="548" t="s">
        <v>22</v>
      </c>
      <c r="N21" s="579"/>
      <c r="O21" s="1244"/>
      <c r="P21" s="1244"/>
      <c r="Q21" s="1244"/>
      <c r="R21" s="1244"/>
      <c r="S21" s="1244"/>
      <c r="T21" s="1244"/>
      <c r="U21" s="1244"/>
      <c r="V21" s="1244"/>
      <c r="W21" s="629" t="s">
        <v>635</v>
      </c>
    </row>
    <row r="22" spans="1:36" ht="11.25" hidden="1" customHeight="1">
      <c r="A22" s="1232"/>
      <c r="B22" s="1232"/>
      <c r="C22" s="1232"/>
      <c r="D22" s="1232"/>
      <c r="E22" s="1232">
        <v>1</v>
      </c>
      <c r="F22" s="920"/>
      <c r="G22" s="918"/>
      <c r="H22" s="918"/>
      <c r="I22" s="1232"/>
      <c r="J22" s="920"/>
      <c r="K22" s="925">
        <v>1</v>
      </c>
      <c r="L22" s="592"/>
      <c r="M22" s="554"/>
      <c r="N22" s="580"/>
      <c r="O22" s="630"/>
      <c r="P22" s="630"/>
      <c r="Q22" s="630"/>
      <c r="R22" s="630"/>
      <c r="S22" s="630"/>
      <c r="T22" s="630"/>
      <c r="U22" s="592"/>
      <c r="V22" s="507"/>
      <c r="W22" s="559"/>
    </row>
    <row r="23" spans="1:36" ht="90">
      <c r="A23" s="1232"/>
      <c r="B23" s="1232"/>
      <c r="C23" s="1232"/>
      <c r="D23" s="1232"/>
      <c r="E23" s="1232"/>
      <c r="F23" s="1232">
        <v>1</v>
      </c>
      <c r="G23" s="918"/>
      <c r="H23" s="918"/>
      <c r="I23" s="1232"/>
      <c r="J23" s="1252"/>
      <c r="K23" s="925">
        <v>1</v>
      </c>
      <c r="L23" s="592" t="str">
        <f>mergeValue(A23) &amp;"."&amp; mergeValue(B23)&amp;"."&amp; mergeValue(C23)&amp;"."&amp; mergeValue(D23)&amp;"."&amp;  mergeValue(F23)</f>
        <v>1.1.1.1.1</v>
      </c>
      <c r="M23" s="554" t="s">
        <v>10</v>
      </c>
      <c r="N23" s="580"/>
      <c r="O23" s="1234"/>
      <c r="P23" s="1234"/>
      <c r="Q23" s="1234"/>
      <c r="R23" s="1234"/>
      <c r="S23" s="1234"/>
      <c r="T23" s="1234"/>
      <c r="U23" s="1234"/>
      <c r="V23" s="1234"/>
      <c r="W23" s="629" t="s">
        <v>636</v>
      </c>
      <c r="Y23" s="588" t="str">
        <f>strCheckUnique(Z23:Z26)</f>
        <v/>
      </c>
      <c r="AA23" s="588"/>
    </row>
    <row r="24" spans="1:36" ht="189" customHeight="1">
      <c r="A24" s="1232"/>
      <c r="B24" s="1232"/>
      <c r="C24" s="1232"/>
      <c r="D24" s="1232"/>
      <c r="E24" s="1232"/>
      <c r="F24" s="1232"/>
      <c r="G24" s="918">
        <v>1</v>
      </c>
      <c r="H24" s="918"/>
      <c r="I24" s="1232"/>
      <c r="J24" s="1252"/>
      <c r="K24" s="917"/>
      <c r="L24" s="592" t="str">
        <f>mergeValue(A24) &amp;"."&amp; mergeValue(B24)&amp;"."&amp; mergeValue(C24)&amp;"."&amp; mergeValue(D24)&amp;"."&amp;  mergeValue(F24)&amp;"."&amp;  mergeValue(G24)</f>
        <v>1.1.1.1.1.1</v>
      </c>
      <c r="M24" s="1068"/>
      <c r="N24" s="585"/>
      <c r="O24" s="562"/>
      <c r="P24" s="562"/>
      <c r="Q24" s="562"/>
      <c r="R24" s="1242"/>
      <c r="S24" s="1228" t="s">
        <v>84</v>
      </c>
      <c r="T24" s="1242"/>
      <c r="U24" s="1228" t="s">
        <v>85</v>
      </c>
      <c r="V24" s="537"/>
      <c r="W24" s="1203" t="s">
        <v>660</v>
      </c>
      <c r="X24" s="584" t="str">
        <f>strCheckDate(O25:V25)</f>
        <v/>
      </c>
      <c r="Y24" s="588"/>
      <c r="Z24" s="588" t="str">
        <f>IF(M24="","",M24 )</f>
        <v/>
      </c>
      <c r="AA24" s="588"/>
      <c r="AB24" s="588"/>
      <c r="AC24" s="588"/>
    </row>
    <row r="25" spans="1:36" ht="11.25" hidden="1" customHeight="1">
      <c r="A25" s="1232"/>
      <c r="B25" s="1232"/>
      <c r="C25" s="1232"/>
      <c r="D25" s="1232"/>
      <c r="E25" s="1232"/>
      <c r="F25" s="1232"/>
      <c r="G25" s="918"/>
      <c r="H25" s="918"/>
      <c r="I25" s="1232"/>
      <c r="J25" s="1252"/>
      <c r="K25" s="925">
        <v>1</v>
      </c>
      <c r="L25" s="599"/>
      <c r="M25" s="645"/>
      <c r="N25" s="585"/>
      <c r="O25" s="562"/>
      <c r="P25" s="562"/>
      <c r="Q25" s="583" t="str">
        <f>R24 &amp; "-" &amp; T24</f>
        <v>-</v>
      </c>
      <c r="R25" s="1242"/>
      <c r="S25" s="1228"/>
      <c r="T25" s="1242"/>
      <c r="U25" s="1228"/>
      <c r="V25" s="537"/>
      <c r="W25" s="1204"/>
      <c r="Y25" s="588"/>
      <c r="Z25" s="588"/>
      <c r="AA25" s="588"/>
      <c r="AB25" s="588"/>
      <c r="AC25" s="588"/>
    </row>
    <row r="26" spans="1:36" s="522" customFormat="1" ht="15" customHeight="1">
      <c r="A26" s="1232"/>
      <c r="B26" s="1232"/>
      <c r="C26" s="1232"/>
      <c r="D26" s="1232"/>
      <c r="E26" s="1232"/>
      <c r="F26" s="1232"/>
      <c r="G26" s="918"/>
      <c r="H26" s="918"/>
      <c r="I26" s="1232"/>
      <c r="J26" s="1252"/>
      <c r="K26" s="925">
        <v>1</v>
      </c>
      <c r="L26" s="538"/>
      <c r="M26" s="556" t="s">
        <v>25</v>
      </c>
      <c r="N26" s="551"/>
      <c r="O26" s="545"/>
      <c r="P26" s="545"/>
      <c r="Q26" s="545"/>
      <c r="R26" s="573"/>
      <c r="S26" s="564"/>
      <c r="T26" s="563"/>
      <c r="U26" s="551"/>
      <c r="V26" s="560"/>
      <c r="W26" s="1205"/>
      <c r="X26" s="586"/>
      <c r="Y26" s="586"/>
      <c r="Z26" s="586"/>
      <c r="AA26" s="586"/>
      <c r="AB26" s="586"/>
      <c r="AC26" s="586"/>
      <c r="AD26" s="586"/>
      <c r="AE26" s="586"/>
      <c r="AF26" s="586"/>
      <c r="AG26" s="586"/>
      <c r="AH26" s="586"/>
      <c r="AI26" s="586"/>
    </row>
    <row r="27" spans="1:36" s="522" customFormat="1" ht="15" customHeight="1">
      <c r="A27" s="1232"/>
      <c r="B27" s="1232"/>
      <c r="C27" s="1232"/>
      <c r="D27" s="1232"/>
      <c r="E27" s="1232"/>
      <c r="F27" s="920"/>
      <c r="G27" s="920"/>
      <c r="H27" s="918"/>
      <c r="I27" s="1232"/>
      <c r="J27" s="920"/>
      <c r="K27" s="924"/>
      <c r="L27" s="538"/>
      <c r="M27" s="551" t="s">
        <v>11</v>
      </c>
      <c r="N27" s="556"/>
      <c r="O27" s="556"/>
      <c r="P27" s="556"/>
      <c r="Q27" s="556"/>
      <c r="R27" s="556"/>
      <c r="S27" s="556"/>
      <c r="T27" s="556"/>
      <c r="U27" s="556"/>
      <c r="V27" s="556"/>
      <c r="W27" s="560"/>
      <c r="X27" s="586"/>
      <c r="Y27" s="586"/>
      <c r="Z27" s="586"/>
      <c r="AA27" s="586"/>
      <c r="AB27" s="586"/>
      <c r="AC27" s="586"/>
      <c r="AD27" s="586"/>
      <c r="AE27" s="586"/>
      <c r="AF27" s="586"/>
      <c r="AG27" s="586"/>
      <c r="AH27" s="586"/>
      <c r="AI27" s="586"/>
      <c r="AJ27" s="586"/>
    </row>
    <row r="28" spans="1:36" s="522" customFormat="1" ht="15" hidden="1" customHeight="1">
      <c r="A28" s="1232"/>
      <c r="B28" s="1232"/>
      <c r="C28" s="1232"/>
      <c r="D28" s="1232"/>
      <c r="E28" s="920"/>
      <c r="F28" s="920"/>
      <c r="G28" s="920"/>
      <c r="H28" s="918"/>
      <c r="I28" s="1232"/>
      <c r="J28" s="920"/>
      <c r="K28" s="924"/>
      <c r="L28" s="538"/>
      <c r="M28" s="551"/>
      <c r="N28" s="556"/>
      <c r="O28" s="556"/>
      <c r="P28" s="556"/>
      <c r="Q28" s="556"/>
      <c r="R28" s="556"/>
      <c r="S28" s="556"/>
      <c r="T28" s="556"/>
      <c r="U28" s="556"/>
      <c r="V28" s="556"/>
      <c r="W28" s="560"/>
      <c r="X28" s="586"/>
      <c r="Y28" s="586"/>
      <c r="Z28" s="586"/>
      <c r="AA28" s="586"/>
      <c r="AB28" s="586"/>
      <c r="AC28" s="586"/>
      <c r="AD28" s="586"/>
      <c r="AE28" s="586"/>
      <c r="AF28" s="586"/>
      <c r="AG28" s="586"/>
      <c r="AH28" s="586"/>
      <c r="AI28" s="586"/>
      <c r="AJ28" s="586"/>
    </row>
    <row r="29" spans="1:36" s="522" customFormat="1" ht="15" customHeight="1">
      <c r="A29" s="1232"/>
      <c r="B29" s="1232"/>
      <c r="C29" s="1232"/>
      <c r="D29" s="923"/>
      <c r="E29" s="923"/>
      <c r="F29" s="920"/>
      <c r="G29" s="918"/>
      <c r="H29" s="918"/>
      <c r="I29" s="916"/>
      <c r="J29" s="913"/>
      <c r="K29" s="925">
        <v>1</v>
      </c>
      <c r="L29" s="538"/>
      <c r="M29" s="550" t="s">
        <v>17</v>
      </c>
      <c r="N29" s="549"/>
      <c r="O29" s="545"/>
      <c r="P29" s="545"/>
      <c r="Q29" s="545"/>
      <c r="R29" s="573"/>
      <c r="S29" s="564"/>
      <c r="T29" s="563"/>
      <c r="U29" s="549"/>
      <c r="V29" s="564"/>
      <c r="W29" s="560"/>
      <c r="X29" s="586"/>
      <c r="Y29" s="586"/>
      <c r="Z29" s="586"/>
      <c r="AA29" s="586"/>
      <c r="AB29" s="586"/>
      <c r="AC29" s="586"/>
      <c r="AD29" s="586"/>
      <c r="AE29" s="586"/>
      <c r="AF29" s="586"/>
      <c r="AG29" s="586"/>
      <c r="AH29" s="586"/>
      <c r="AI29" s="586"/>
    </row>
    <row r="30" spans="1:36" s="522" customFormat="1" ht="15" customHeight="1">
      <c r="A30" s="1232"/>
      <c r="B30" s="1232"/>
      <c r="C30" s="923"/>
      <c r="D30" s="923"/>
      <c r="E30" s="923"/>
      <c r="F30" s="923"/>
      <c r="G30" s="918"/>
      <c r="H30" s="918"/>
      <c r="I30" s="926"/>
      <c r="J30" s="913"/>
      <c r="K30" s="925">
        <v>1</v>
      </c>
      <c r="L30" s="538"/>
      <c r="M30" s="549" t="s">
        <v>18</v>
      </c>
      <c r="N30" s="549"/>
      <c r="O30" s="545"/>
      <c r="P30" s="545"/>
      <c r="Q30" s="545"/>
      <c r="R30" s="573"/>
      <c r="S30" s="564"/>
      <c r="T30" s="563"/>
      <c r="U30" s="549"/>
      <c r="V30" s="564"/>
      <c r="W30" s="560"/>
      <c r="X30" s="586"/>
      <c r="Y30" s="586"/>
      <c r="Z30" s="586"/>
      <c r="AA30" s="586"/>
      <c r="AB30" s="586"/>
      <c r="AC30" s="586"/>
      <c r="AD30" s="586"/>
      <c r="AE30" s="586"/>
      <c r="AF30" s="586"/>
      <c r="AG30" s="586"/>
      <c r="AH30" s="586"/>
      <c r="AI30" s="586"/>
    </row>
    <row r="31" spans="1:36" s="522" customFormat="1" ht="15" customHeight="1">
      <c r="A31" s="1232"/>
      <c r="B31" s="923"/>
      <c r="C31" s="923"/>
      <c r="D31" s="923"/>
      <c r="E31" s="923"/>
      <c r="F31" s="923"/>
      <c r="G31" s="918"/>
      <c r="H31" s="918"/>
      <c r="I31" s="916"/>
      <c r="J31" s="913"/>
      <c r="K31" s="925">
        <v>1</v>
      </c>
      <c r="L31" s="538"/>
      <c r="M31" s="558" t="s">
        <v>19</v>
      </c>
      <c r="N31" s="549"/>
      <c r="O31" s="545"/>
      <c r="P31" s="545"/>
      <c r="Q31" s="545"/>
      <c r="R31" s="573"/>
      <c r="S31" s="564"/>
      <c r="T31" s="563"/>
      <c r="U31" s="549"/>
      <c r="V31" s="564"/>
      <c r="W31" s="560"/>
      <c r="X31" s="586"/>
      <c r="Y31" s="586"/>
      <c r="Z31" s="586"/>
      <c r="AA31" s="586"/>
      <c r="AB31" s="586"/>
      <c r="AC31" s="586"/>
      <c r="AD31" s="586"/>
      <c r="AE31" s="586"/>
      <c r="AF31" s="586"/>
      <c r="AG31" s="586"/>
      <c r="AH31" s="586"/>
      <c r="AI31" s="586"/>
    </row>
    <row r="32" spans="1:36" s="522" customFormat="1" ht="15" customHeight="1">
      <c r="A32" s="912"/>
      <c r="B32" s="912"/>
      <c r="C32" s="912"/>
      <c r="D32" s="912"/>
      <c r="E32" s="912"/>
      <c r="F32" s="912"/>
      <c r="G32" s="912"/>
      <c r="H32" s="912"/>
      <c r="I32" s="912"/>
      <c r="J32" s="912"/>
      <c r="K32" s="912"/>
      <c r="L32" s="492"/>
      <c r="M32" s="565" t="s">
        <v>309</v>
      </c>
      <c r="N32" s="549"/>
      <c r="O32" s="545"/>
      <c r="P32" s="545"/>
      <c r="Q32" s="545"/>
      <c r="R32" s="573"/>
      <c r="S32" s="564"/>
      <c r="T32" s="563"/>
      <c r="U32" s="549"/>
      <c r="V32" s="564"/>
      <c r="W32" s="560"/>
      <c r="X32" s="586"/>
      <c r="Y32" s="586"/>
      <c r="Z32" s="586"/>
      <c r="AA32" s="586"/>
      <c r="AB32" s="586"/>
      <c r="AC32" s="586"/>
      <c r="AD32" s="586"/>
      <c r="AE32" s="586"/>
      <c r="AF32" s="586"/>
      <c r="AG32" s="586"/>
      <c r="AH32" s="586"/>
      <c r="AI32" s="586"/>
    </row>
    <row r="33" spans="12:23" ht="3" customHeight="1">
      <c r="L33" s="485"/>
      <c r="M33" s="485"/>
      <c r="N33" s="485"/>
      <c r="O33" s="485"/>
      <c r="P33" s="485"/>
      <c r="Q33" s="485"/>
      <c r="R33" s="485"/>
      <c r="S33" s="485"/>
      <c r="T33" s="485"/>
      <c r="U33" s="485"/>
    </row>
    <row r="34" spans="12:23" ht="106.5" customHeight="1">
      <c r="L34" s="1">
        <v>1</v>
      </c>
      <c r="M34" s="1196" t="s">
        <v>661</v>
      </c>
      <c r="N34" s="1196"/>
      <c r="O34" s="1196"/>
      <c r="P34" s="1196"/>
      <c r="Q34" s="1196"/>
      <c r="R34" s="1196"/>
      <c r="S34" s="1196"/>
      <c r="T34" s="1196"/>
      <c r="U34" s="1196"/>
      <c r="V34" s="1196"/>
      <c r="W34" s="1196"/>
    </row>
  </sheetData>
  <sheetProtection password="FA9C" sheet="1" objects="1" scenarios="1" formatColumns="0" formatRows="0"/>
  <dataConsolidate/>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sheetPr codeName="List05_6">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4"/>
    <col min="12" max="12" width="11.140625" style="584" customWidth="1"/>
    <col min="13" max="20" width="10.5703125" style="584"/>
    <col min="21" max="16384" width="10.5703125" style="523"/>
  </cols>
  <sheetData>
    <row r="1" spans="1:20" ht="3" customHeight="1">
      <c r="A1" s="590" t="s">
        <v>69</v>
      </c>
    </row>
    <row r="2" spans="1:20" ht="22.5">
      <c r="F2" s="1197" t="s">
        <v>492</v>
      </c>
      <c r="G2" s="1198"/>
      <c r="H2" s="1199"/>
      <c r="I2" s="639"/>
    </row>
    <row r="3" spans="1:20" ht="3" customHeight="1"/>
    <row r="4" spans="1:20" s="570" customFormat="1" ht="11.25">
      <c r="A4" s="589"/>
      <c r="B4" s="589"/>
      <c r="C4" s="589"/>
      <c r="D4" s="589"/>
      <c r="F4" s="1149" t="s">
        <v>454</v>
      </c>
      <c r="G4" s="1149"/>
      <c r="H4" s="1149"/>
      <c r="I4" s="1200" t="s">
        <v>455</v>
      </c>
      <c r="J4" s="589"/>
      <c r="K4" s="589"/>
      <c r="L4" s="589"/>
      <c r="M4" s="589"/>
      <c r="N4" s="589"/>
      <c r="O4" s="589"/>
      <c r="P4" s="589"/>
      <c r="Q4" s="589"/>
      <c r="R4" s="589"/>
      <c r="S4" s="589"/>
      <c r="T4" s="589"/>
    </row>
    <row r="5" spans="1:20" s="570" customFormat="1" ht="11.25" customHeight="1">
      <c r="A5" s="589"/>
      <c r="B5" s="589"/>
      <c r="C5" s="589"/>
      <c r="D5" s="589"/>
      <c r="F5" s="605" t="s">
        <v>92</v>
      </c>
      <c r="G5" s="617" t="s">
        <v>457</v>
      </c>
      <c r="H5" s="604" t="s">
        <v>442</v>
      </c>
      <c r="I5" s="1200"/>
      <c r="J5" s="589"/>
      <c r="K5" s="589"/>
      <c r="L5" s="589"/>
      <c r="M5" s="589"/>
      <c r="N5" s="589"/>
      <c r="O5" s="589"/>
      <c r="P5" s="589"/>
      <c r="Q5" s="589"/>
      <c r="R5" s="589"/>
      <c r="S5" s="589"/>
      <c r="T5" s="589"/>
    </row>
    <row r="6" spans="1:20" s="570" customFormat="1" ht="12" customHeight="1">
      <c r="A6" s="589"/>
      <c r="B6" s="589"/>
      <c r="C6" s="589"/>
      <c r="D6" s="589"/>
      <c r="F6" s="606" t="s">
        <v>93</v>
      </c>
      <c r="G6" s="608">
        <v>2</v>
      </c>
      <c r="H6" s="609">
        <v>3</v>
      </c>
      <c r="I6" s="607">
        <v>4</v>
      </c>
      <c r="J6" s="589">
        <v>4</v>
      </c>
      <c r="K6" s="589"/>
      <c r="L6" s="589"/>
      <c r="M6" s="589"/>
      <c r="N6" s="589"/>
      <c r="O6" s="589"/>
      <c r="P6" s="589"/>
      <c r="Q6" s="589"/>
      <c r="R6" s="589"/>
      <c r="S6" s="589"/>
      <c r="T6" s="589"/>
    </row>
    <row r="7" spans="1:20" s="570" customFormat="1" ht="18.75">
      <c r="A7" s="589"/>
      <c r="B7" s="589"/>
      <c r="C7" s="589"/>
      <c r="D7" s="589"/>
      <c r="F7" s="615">
        <v>1</v>
      </c>
      <c r="G7" s="631" t="s">
        <v>493</v>
      </c>
      <c r="H7" s="603" t="str">
        <f>IF(dateCh="","",dateCh)</f>
        <v>27.12.2018</v>
      </c>
      <c r="I7" s="580" t="s">
        <v>494</v>
      </c>
      <c r="J7" s="614"/>
      <c r="K7" s="589"/>
      <c r="L7" s="589"/>
      <c r="M7" s="589"/>
      <c r="N7" s="589"/>
      <c r="O7" s="589"/>
      <c r="P7" s="589"/>
      <c r="Q7" s="589"/>
      <c r="R7" s="589"/>
      <c r="S7" s="589"/>
      <c r="T7" s="589"/>
    </row>
    <row r="8" spans="1:20" s="570" customFormat="1" ht="45">
      <c r="A8" s="1201">
        <v>1</v>
      </c>
      <c r="B8" s="589"/>
      <c r="C8" s="589"/>
      <c r="D8" s="589"/>
      <c r="F8" s="615" t="str">
        <f>"2." &amp;mergeValue(A8)</f>
        <v>2.1</v>
      </c>
      <c r="G8" s="631" t="s">
        <v>495</v>
      </c>
      <c r="H8" s="603"/>
      <c r="I8" s="580" t="s">
        <v>591</v>
      </c>
      <c r="J8" s="614"/>
      <c r="K8" s="589"/>
      <c r="L8" s="589"/>
      <c r="M8" s="589"/>
      <c r="N8" s="589"/>
      <c r="O8" s="589"/>
      <c r="P8" s="589"/>
      <c r="Q8" s="589"/>
      <c r="R8" s="589"/>
      <c r="S8" s="589"/>
      <c r="T8" s="589"/>
    </row>
    <row r="9" spans="1:20" s="570" customFormat="1" ht="22.5">
      <c r="A9" s="1201"/>
      <c r="B9" s="589"/>
      <c r="C9" s="589"/>
      <c r="D9" s="589"/>
      <c r="F9" s="615" t="str">
        <f>"3." &amp;mergeValue(A9)</f>
        <v>3.1</v>
      </c>
      <c r="G9" s="631" t="s">
        <v>496</v>
      </c>
      <c r="H9" s="603"/>
      <c r="I9" s="580" t="s">
        <v>589</v>
      </c>
      <c r="J9" s="614"/>
      <c r="K9" s="589"/>
      <c r="L9" s="589"/>
      <c r="M9" s="589"/>
      <c r="N9" s="589"/>
      <c r="O9" s="589"/>
      <c r="P9" s="589"/>
      <c r="Q9" s="589"/>
      <c r="R9" s="589"/>
      <c r="S9" s="589"/>
      <c r="T9" s="589"/>
    </row>
    <row r="10" spans="1:20" s="570" customFormat="1" ht="22.5">
      <c r="A10" s="1201"/>
      <c r="B10" s="589"/>
      <c r="C10" s="589"/>
      <c r="D10" s="589"/>
      <c r="F10" s="615" t="str">
        <f>"4."&amp;mergeValue(A10)</f>
        <v>4.1</v>
      </c>
      <c r="G10" s="631" t="s">
        <v>497</v>
      </c>
      <c r="H10" s="604" t="s">
        <v>458</v>
      </c>
      <c r="I10" s="580"/>
      <c r="J10" s="614"/>
      <c r="K10" s="589"/>
      <c r="L10" s="589"/>
      <c r="M10" s="589"/>
      <c r="N10" s="589"/>
      <c r="O10" s="589"/>
      <c r="P10" s="589"/>
      <c r="Q10" s="589"/>
      <c r="R10" s="589"/>
      <c r="S10" s="589"/>
      <c r="T10" s="589"/>
    </row>
    <row r="11" spans="1:20" s="570" customFormat="1" ht="18.75">
      <c r="A11" s="1201"/>
      <c r="B11" s="1201">
        <v>1</v>
      </c>
      <c r="C11" s="622"/>
      <c r="D11" s="622"/>
      <c r="F11" s="615" t="str">
        <f>"4."&amp;mergeValue(A11) &amp;"."&amp;mergeValue(B11)</f>
        <v>4.1.1</v>
      </c>
      <c r="G11" s="610" t="s">
        <v>593</v>
      </c>
      <c r="H11" s="603" t="str">
        <f>IF(region_name="","",region_name)</f>
        <v>Ростовская область</v>
      </c>
      <c r="I11" s="580" t="s">
        <v>500</v>
      </c>
      <c r="J11" s="614"/>
      <c r="K11" s="589"/>
      <c r="L11" s="589"/>
      <c r="M11" s="589"/>
      <c r="N11" s="589"/>
      <c r="O11" s="589"/>
      <c r="P11" s="589"/>
      <c r="Q11" s="589"/>
      <c r="R11" s="589"/>
      <c r="S11" s="589"/>
      <c r="T11" s="589"/>
    </row>
    <row r="12" spans="1:20" s="570" customFormat="1" ht="22.5">
      <c r="A12" s="1201"/>
      <c r="B12" s="1201"/>
      <c r="C12" s="1201">
        <v>1</v>
      </c>
      <c r="D12" s="622"/>
      <c r="F12" s="615" t="str">
        <f>"4."&amp;mergeValue(A12) &amp;"."&amp;mergeValue(B12)&amp;"."&amp;mergeValue(C12)</f>
        <v>4.1.1.1</v>
      </c>
      <c r="G12" s="621" t="s">
        <v>498</v>
      </c>
      <c r="H12" s="603"/>
      <c r="I12" s="580" t="s">
        <v>501</v>
      </c>
      <c r="J12" s="614"/>
      <c r="K12" s="589"/>
      <c r="L12" s="589"/>
      <c r="M12" s="589"/>
      <c r="N12" s="589"/>
      <c r="O12" s="589"/>
      <c r="P12" s="589"/>
      <c r="Q12" s="589"/>
      <c r="R12" s="589"/>
      <c r="S12" s="589"/>
      <c r="T12" s="589"/>
    </row>
    <row r="13" spans="1:20" s="570" customFormat="1" ht="39" customHeight="1">
      <c r="A13" s="1201"/>
      <c r="B13" s="1201"/>
      <c r="C13" s="1201"/>
      <c r="D13" s="622">
        <v>1</v>
      </c>
      <c r="F13" s="615" t="str">
        <f>"4."&amp;mergeValue(A13) &amp;"."&amp;mergeValue(B13)&amp;"."&amp;mergeValue(C13)&amp;"."&amp;mergeValue(D13)</f>
        <v>4.1.1.1.1</v>
      </c>
      <c r="G13" s="632" t="s">
        <v>499</v>
      </c>
      <c r="H13" s="603"/>
      <c r="I13" s="1202" t="s">
        <v>592</v>
      </c>
      <c r="J13" s="614"/>
      <c r="K13" s="589"/>
      <c r="L13" s="589"/>
      <c r="M13" s="589"/>
      <c r="N13" s="589"/>
      <c r="O13" s="589"/>
      <c r="P13" s="589"/>
      <c r="Q13" s="589"/>
      <c r="R13" s="589"/>
      <c r="S13" s="589"/>
      <c r="T13" s="589"/>
    </row>
    <row r="14" spans="1:20" s="570" customFormat="1" ht="18.75">
      <c r="A14" s="1201"/>
      <c r="B14" s="1201"/>
      <c r="C14" s="1201"/>
      <c r="D14" s="622"/>
      <c r="F14" s="618"/>
      <c r="G14" s="550" t="s">
        <v>4</v>
      </c>
      <c r="H14" s="623"/>
      <c r="I14" s="1202"/>
      <c r="J14" s="614"/>
      <c r="K14" s="589"/>
      <c r="L14" s="589"/>
      <c r="M14" s="589"/>
      <c r="N14" s="589"/>
      <c r="O14" s="589"/>
      <c r="P14" s="589"/>
      <c r="Q14" s="589"/>
      <c r="R14" s="589"/>
      <c r="S14" s="589"/>
      <c r="T14" s="589"/>
    </row>
    <row r="15" spans="1:20" s="570" customFormat="1" ht="18.75">
      <c r="A15" s="1201"/>
      <c r="B15" s="1201"/>
      <c r="C15" s="622"/>
      <c r="D15" s="622"/>
      <c r="F15" s="633"/>
      <c r="G15" s="576" t="s">
        <v>403</v>
      </c>
      <c r="H15" s="634"/>
      <c r="I15" s="635"/>
      <c r="J15" s="614"/>
      <c r="K15" s="589"/>
      <c r="L15" s="589"/>
      <c r="M15" s="589"/>
      <c r="N15" s="589"/>
      <c r="O15" s="589"/>
      <c r="P15" s="589"/>
      <c r="Q15" s="589"/>
      <c r="R15" s="589"/>
      <c r="S15" s="589"/>
      <c r="T15" s="589"/>
    </row>
    <row r="16" spans="1:20" s="570" customFormat="1" ht="18.75">
      <c r="A16" s="1201"/>
      <c r="B16" s="589"/>
      <c r="C16" s="589"/>
      <c r="D16" s="589"/>
      <c r="F16" s="618"/>
      <c r="G16" s="558" t="s">
        <v>507</v>
      </c>
      <c r="H16" s="619"/>
      <c r="I16" s="620"/>
      <c r="J16" s="614"/>
      <c r="K16" s="589"/>
      <c r="L16" s="589"/>
      <c r="M16" s="589"/>
      <c r="N16" s="589"/>
      <c r="O16" s="589"/>
      <c r="P16" s="589"/>
      <c r="Q16" s="589"/>
      <c r="R16" s="589"/>
      <c r="S16" s="589"/>
      <c r="T16" s="589"/>
    </row>
    <row r="17" spans="1:20" s="570" customFormat="1" ht="18.75">
      <c r="A17" s="589"/>
      <c r="B17" s="589"/>
      <c r="C17" s="589"/>
      <c r="D17" s="589"/>
      <c r="F17" s="618"/>
      <c r="G17" s="565" t="s">
        <v>506</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196" t="s">
        <v>594</v>
      </c>
      <c r="H19" s="1196"/>
      <c r="I19" s="593"/>
      <c r="J19" s="613"/>
      <c r="K19" s="613"/>
      <c r="L19" s="613"/>
      <c r="M19" s="613"/>
      <c r="N19" s="613"/>
      <c r="O19" s="613"/>
      <c r="P19" s="613"/>
      <c r="Q19" s="613"/>
      <c r="R19" s="613"/>
      <c r="S19" s="613"/>
      <c r="T19" s="61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29" t="s">
        <v>658</v>
      </c>
      <c r="M5" s="1229"/>
      <c r="N5" s="1229"/>
      <c r="O5" s="1229"/>
      <c r="P5" s="1229"/>
      <c r="Q5" s="1229"/>
      <c r="R5" s="1229"/>
      <c r="S5" s="1229"/>
      <c r="T5" s="1229"/>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6" t="s">
        <v>503</v>
      </c>
      <c r="N7" s="665"/>
      <c r="O7" s="1247" t="str">
        <f>IF(NameOrPr_ch="",IF(NameOrPr="","",NameOrPr),NameOrPr_ch)</f>
        <v>Региональная служба по тарифам Ростовской области</v>
      </c>
      <c r="P7" s="1248"/>
      <c r="Q7" s="1248"/>
      <c r="R7" s="1248"/>
      <c r="S7" s="1248"/>
      <c r="T7" s="1249"/>
      <c r="U7" s="668"/>
      <c r="X7" s="584"/>
      <c r="Y7" s="584"/>
      <c r="Z7" s="584"/>
      <c r="AA7" s="584"/>
      <c r="AB7" s="584"/>
      <c r="AC7" s="584"/>
      <c r="AD7" s="584"/>
      <c r="AE7" s="584"/>
      <c r="AF7" s="584"/>
      <c r="AG7" s="584"/>
      <c r="AH7" s="584"/>
    </row>
    <row r="8" spans="7:34" s="491" customFormat="1" ht="18.75">
      <c r="G8" s="490"/>
      <c r="H8" s="490"/>
      <c r="L8" s="499"/>
      <c r="M8" s="616" t="s">
        <v>597</v>
      </c>
      <c r="N8" s="665"/>
      <c r="O8" s="1247" t="str">
        <f>IF(datePr_ch="",IF(datePr="","",datePr),datePr_ch)</f>
        <v>18.12.2018</v>
      </c>
      <c r="P8" s="1248"/>
      <c r="Q8" s="1248"/>
      <c r="R8" s="1248"/>
      <c r="S8" s="1248"/>
      <c r="T8" s="1249"/>
      <c r="U8" s="666"/>
      <c r="X8" s="505"/>
      <c r="Y8" s="505"/>
      <c r="Z8" s="505"/>
      <c r="AA8" s="505"/>
      <c r="AB8" s="505"/>
      <c r="AC8" s="505"/>
      <c r="AD8" s="505"/>
      <c r="AE8" s="505"/>
      <c r="AF8" s="505"/>
      <c r="AG8" s="505"/>
      <c r="AH8" s="505"/>
    </row>
    <row r="9" spans="7:34" s="491" customFormat="1" ht="18.75">
      <c r="G9" s="490"/>
      <c r="H9" s="490"/>
      <c r="L9" s="552"/>
      <c r="M9" s="616" t="s">
        <v>596</v>
      </c>
      <c r="N9" s="665"/>
      <c r="O9" s="1247" t="str">
        <f>IF(numberPr_ch="",IF(numberPr="","",numberPr),numberPr_ch)</f>
        <v>84/1</v>
      </c>
      <c r="P9" s="1248"/>
      <c r="Q9" s="1248"/>
      <c r="R9" s="1248"/>
      <c r="S9" s="1248"/>
      <c r="T9" s="1249"/>
      <c r="U9" s="666"/>
      <c r="X9" s="505"/>
      <c r="Y9" s="505"/>
      <c r="Z9" s="505"/>
      <c r="AA9" s="505"/>
      <c r="AB9" s="505"/>
      <c r="AC9" s="505"/>
      <c r="AD9" s="505"/>
      <c r="AE9" s="505"/>
      <c r="AF9" s="505"/>
      <c r="AG9" s="505"/>
      <c r="AH9" s="505"/>
    </row>
    <row r="10" spans="7:34" s="491" customFormat="1" ht="18.75">
      <c r="G10" s="490"/>
      <c r="H10" s="490"/>
      <c r="L10" s="552"/>
      <c r="M10" s="616" t="s">
        <v>502</v>
      </c>
      <c r="N10" s="665"/>
      <c r="O10" s="1247" t="str">
        <f>IF(IstPub_ch="",IF(IstPub="","",IstPub),IstPub_ch)</f>
        <v>www.rst.donland.ru</v>
      </c>
      <c r="P10" s="1248"/>
      <c r="Q10" s="1248"/>
      <c r="R10" s="1248"/>
      <c r="S10" s="1248"/>
      <c r="T10" s="1249"/>
      <c r="U10" s="666"/>
      <c r="X10" s="505"/>
      <c r="Y10" s="505"/>
      <c r="Z10" s="505"/>
      <c r="AA10" s="505"/>
      <c r="AB10" s="505"/>
      <c r="AC10" s="505"/>
      <c r="AD10" s="505"/>
      <c r="AE10" s="505"/>
      <c r="AF10" s="505"/>
      <c r="AG10" s="505"/>
      <c r="AH10" s="505"/>
    </row>
    <row r="11" spans="7:34" s="491" customFormat="1" ht="11.25" hidden="1">
      <c r="G11" s="490"/>
      <c r="H11" s="490"/>
      <c r="L11" s="1230"/>
      <c r="M11" s="1230"/>
      <c r="N11" s="488"/>
      <c r="O11" s="1253"/>
      <c r="P11" s="1253"/>
      <c r="Q11" s="1253"/>
      <c r="R11" s="1253"/>
      <c r="S11" s="1253"/>
      <c r="T11" s="1253"/>
      <c r="U11" s="503" t="s">
        <v>373</v>
      </c>
      <c r="X11" s="505"/>
      <c r="Y11" s="505"/>
      <c r="Z11" s="505"/>
      <c r="AA11" s="505"/>
      <c r="AB11" s="505"/>
      <c r="AC11" s="505"/>
      <c r="AD11" s="505"/>
      <c r="AE11" s="505"/>
      <c r="AF11" s="505"/>
      <c r="AG11" s="505"/>
      <c r="AH11" s="505"/>
    </row>
    <row r="12" spans="7:34">
      <c r="J12" s="481"/>
      <c r="K12" s="481"/>
      <c r="L12" s="477"/>
      <c r="M12" s="477"/>
      <c r="N12" s="477"/>
      <c r="O12" s="1251"/>
      <c r="P12" s="1251"/>
      <c r="Q12" s="1251"/>
      <c r="R12" s="1251"/>
      <c r="S12" s="1251"/>
      <c r="T12" s="1251"/>
      <c r="U12" s="1251"/>
    </row>
    <row r="13" spans="7:34">
      <c r="J13" s="481"/>
      <c r="K13" s="481"/>
      <c r="L13" s="1149" t="s">
        <v>454</v>
      </c>
      <c r="M13" s="1149"/>
      <c r="N13" s="1149"/>
      <c r="O13" s="1149"/>
      <c r="P13" s="1149"/>
      <c r="Q13" s="1149"/>
      <c r="R13" s="1149"/>
      <c r="S13" s="1149"/>
      <c r="T13" s="1149"/>
      <c r="U13" s="1149"/>
      <c r="V13" s="1149"/>
      <c r="W13" s="1149" t="s">
        <v>455</v>
      </c>
    </row>
    <row r="14" spans="7:34" ht="14.25" customHeight="1">
      <c r="J14" s="481"/>
      <c r="K14" s="481"/>
      <c r="L14" s="1213" t="s">
        <v>92</v>
      </c>
      <c r="M14" s="1213" t="s">
        <v>640</v>
      </c>
      <c r="N14" s="521"/>
      <c r="O14" s="1214" t="s">
        <v>642</v>
      </c>
      <c r="P14" s="1215"/>
      <c r="Q14" s="1215"/>
      <c r="R14" s="1215"/>
      <c r="S14" s="1215"/>
      <c r="T14" s="1216"/>
      <c r="U14" s="1224" t="s">
        <v>341</v>
      </c>
      <c r="V14" s="1210" t="s">
        <v>275</v>
      </c>
      <c r="W14" s="1149"/>
    </row>
    <row r="15" spans="7:34" s="523" customFormat="1" ht="14.25" customHeight="1">
      <c r="G15" s="531"/>
      <c r="H15" s="531"/>
      <c r="I15" s="531"/>
      <c r="J15" s="529"/>
      <c r="K15" s="529"/>
      <c r="L15" s="1213"/>
      <c r="M15" s="1213"/>
      <c r="N15" s="521"/>
      <c r="O15" s="1219" t="s">
        <v>606</v>
      </c>
      <c r="P15" s="1217" t="s">
        <v>271</v>
      </c>
      <c r="Q15" s="1218"/>
      <c r="R15" s="1222" t="s">
        <v>655</v>
      </c>
      <c r="S15" s="1222"/>
      <c r="T15" s="1223"/>
      <c r="U15" s="1225"/>
      <c r="V15" s="1211"/>
      <c r="W15" s="1149"/>
      <c r="X15" s="584"/>
      <c r="Y15" s="584"/>
      <c r="Z15" s="584"/>
      <c r="AA15" s="584"/>
      <c r="AB15" s="584"/>
      <c r="AC15" s="584"/>
      <c r="AD15" s="584"/>
      <c r="AE15" s="584"/>
      <c r="AF15" s="584"/>
      <c r="AG15" s="584"/>
      <c r="AH15" s="584"/>
    </row>
    <row r="16" spans="7:34" ht="33.75">
      <c r="J16" s="481"/>
      <c r="K16" s="481"/>
      <c r="L16" s="1213"/>
      <c r="M16" s="1213"/>
      <c r="N16" s="520"/>
      <c r="O16" s="1220"/>
      <c r="P16" s="535" t="s">
        <v>766</v>
      </c>
      <c r="Q16" s="535" t="s">
        <v>767</v>
      </c>
      <c r="R16" s="536" t="s">
        <v>274</v>
      </c>
      <c r="S16" s="1208" t="s">
        <v>273</v>
      </c>
      <c r="T16" s="1209"/>
      <c r="U16" s="1226"/>
      <c r="V16" s="1212"/>
      <c r="W16" s="1149"/>
    </row>
    <row r="17" spans="1:34">
      <c r="J17" s="481"/>
      <c r="K17" s="489">
        <v>1</v>
      </c>
      <c r="L17" s="478" t="s">
        <v>93</v>
      </c>
      <c r="M17" s="478" t="s">
        <v>49</v>
      </c>
      <c r="N17" s="496" t="s">
        <v>49</v>
      </c>
      <c r="O17" s="487">
        <f ca="1">OFFSET(O17,0,-1)+1</f>
        <v>3</v>
      </c>
      <c r="P17" s="487">
        <f ca="1">OFFSET(P17,0,-1)+1</f>
        <v>4</v>
      </c>
      <c r="Q17" s="487">
        <f ca="1">OFFSET(Q17,0,-1)+1</f>
        <v>5</v>
      </c>
      <c r="R17" s="487">
        <f ca="1">OFFSET(R17,0,-1)+1</f>
        <v>6</v>
      </c>
      <c r="S17" s="1231">
        <f ca="1">OFFSET(S17,0,-1)+1</f>
        <v>7</v>
      </c>
      <c r="T17" s="1231"/>
      <c r="U17" s="487">
        <f ca="1">OFFSET(U17,0,-2)+1</f>
        <v>8</v>
      </c>
      <c r="V17" s="495">
        <f ca="1">OFFSET(V17,0,-1)</f>
        <v>8</v>
      </c>
      <c r="W17" s="487">
        <f ca="1">OFFSET(W17,0,-1)+1</f>
        <v>9</v>
      </c>
    </row>
    <row r="18" spans="1:34" ht="22.5">
      <c r="A18" s="1232">
        <v>1</v>
      </c>
      <c r="B18" s="939"/>
      <c r="C18" s="939"/>
      <c r="D18" s="939"/>
      <c r="E18" s="940"/>
      <c r="F18" s="941"/>
      <c r="G18" s="941"/>
      <c r="H18" s="941"/>
      <c r="I18" s="942"/>
      <c r="J18" s="937"/>
      <c r="K18" s="944"/>
      <c r="L18" s="592">
        <f>mergeValue(A18)</f>
        <v>1</v>
      </c>
      <c r="M18" s="640" t="s">
        <v>20</v>
      </c>
      <c r="N18" s="579"/>
      <c r="O18" s="1244"/>
      <c r="P18" s="1244"/>
      <c r="Q18" s="1244"/>
      <c r="R18" s="1244"/>
      <c r="S18" s="1244"/>
      <c r="T18" s="1244"/>
      <c r="U18" s="1244"/>
      <c r="V18" s="1244"/>
      <c r="W18" s="629" t="s">
        <v>659</v>
      </c>
    </row>
    <row r="19" spans="1:34" ht="22.5">
      <c r="A19" s="1232"/>
      <c r="B19" s="1232">
        <v>1</v>
      </c>
      <c r="C19" s="939"/>
      <c r="D19" s="939"/>
      <c r="E19" s="941"/>
      <c r="F19" s="941"/>
      <c r="G19" s="941"/>
      <c r="H19" s="941"/>
      <c r="I19" s="936"/>
      <c r="J19" s="935"/>
      <c r="K19" s="938"/>
      <c r="L19" s="592" t="str">
        <f>mergeValue(A19) &amp;"."&amp; mergeValue(B19)</f>
        <v>1.1</v>
      </c>
      <c r="M19" s="546" t="s">
        <v>16</v>
      </c>
      <c r="N19" s="579"/>
      <c r="O19" s="1244"/>
      <c r="P19" s="1244"/>
      <c r="Q19" s="1244"/>
      <c r="R19" s="1244"/>
      <c r="S19" s="1244"/>
      <c r="T19" s="1244"/>
      <c r="U19" s="1244"/>
      <c r="V19" s="1244"/>
      <c r="W19" s="629" t="s">
        <v>478</v>
      </c>
    </row>
    <row r="20" spans="1:34" ht="22.5">
      <c r="A20" s="1232"/>
      <c r="B20" s="1232"/>
      <c r="C20" s="1232">
        <v>1</v>
      </c>
      <c r="D20" s="939"/>
      <c r="E20" s="941"/>
      <c r="F20" s="941"/>
      <c r="G20" s="941"/>
      <c r="H20" s="941"/>
      <c r="I20" s="943"/>
      <c r="J20" s="935"/>
      <c r="K20" s="938"/>
      <c r="L20" s="592" t="str">
        <f>mergeValue(A20) &amp;"."&amp; mergeValue(B20)&amp;"."&amp; mergeValue(C20)</f>
        <v>1.1.1</v>
      </c>
      <c r="M20" s="547" t="s">
        <v>7</v>
      </c>
      <c r="N20" s="579"/>
      <c r="O20" s="1244"/>
      <c r="P20" s="1244"/>
      <c r="Q20" s="1244"/>
      <c r="R20" s="1244"/>
      <c r="S20" s="1244"/>
      <c r="T20" s="1244"/>
      <c r="U20" s="1244"/>
      <c r="V20" s="1244"/>
      <c r="W20" s="629" t="s">
        <v>634</v>
      </c>
    </row>
    <row r="21" spans="1:34" ht="22.5">
      <c r="A21" s="1232"/>
      <c r="B21" s="1232"/>
      <c r="C21" s="1232"/>
      <c r="D21" s="1232">
        <v>1</v>
      </c>
      <c r="E21" s="941"/>
      <c r="F21" s="941"/>
      <c r="G21" s="941"/>
      <c r="H21" s="941"/>
      <c r="I21" s="943"/>
      <c r="J21" s="935"/>
      <c r="K21" s="938"/>
      <c r="L21" s="592" t="str">
        <f>mergeValue(A21) &amp;"."&amp; mergeValue(B21)&amp;"."&amp; mergeValue(C21)&amp;"."&amp; mergeValue(D21)</f>
        <v>1.1.1.1</v>
      </c>
      <c r="M21" s="548" t="s">
        <v>22</v>
      </c>
      <c r="N21" s="579"/>
      <c r="O21" s="1244"/>
      <c r="P21" s="1244"/>
      <c r="Q21" s="1244"/>
      <c r="R21" s="1244"/>
      <c r="S21" s="1244"/>
      <c r="T21" s="1244"/>
      <c r="U21" s="1244"/>
      <c r="V21" s="1244"/>
      <c r="W21" s="629" t="s">
        <v>635</v>
      </c>
    </row>
    <row r="22" spans="1:34" ht="11.25" hidden="1" customHeight="1">
      <c r="A22" s="1232"/>
      <c r="B22" s="1232"/>
      <c r="C22" s="1232"/>
      <c r="D22" s="1232"/>
      <c r="E22" s="1232">
        <v>1</v>
      </c>
      <c r="F22" s="941"/>
      <c r="G22" s="941"/>
      <c r="H22" s="939">
        <v>1</v>
      </c>
      <c r="I22" s="1232">
        <v>1</v>
      </c>
      <c r="J22" s="941"/>
      <c r="K22" s="946"/>
      <c r="L22" s="592"/>
      <c r="M22" s="554"/>
      <c r="N22" s="580"/>
      <c r="O22" s="630"/>
      <c r="P22" s="630"/>
      <c r="Q22" s="630"/>
      <c r="R22" s="630"/>
      <c r="S22" s="630"/>
      <c r="T22" s="630"/>
      <c r="U22" s="630"/>
      <c r="V22" s="508"/>
      <c r="W22" s="559"/>
    </row>
    <row r="23" spans="1:34" ht="90">
      <c r="A23" s="1232"/>
      <c r="B23" s="1232"/>
      <c r="C23" s="1232"/>
      <c r="D23" s="1232"/>
      <c r="E23" s="1232"/>
      <c r="F23" s="1232">
        <v>1</v>
      </c>
      <c r="G23" s="939"/>
      <c r="H23" s="939"/>
      <c r="I23" s="1232"/>
      <c r="J23" s="1232">
        <v>1</v>
      </c>
      <c r="K23" s="947"/>
      <c r="L23" s="592" t="str">
        <f>mergeValue(A23) &amp;"."&amp; mergeValue(B23)&amp;"."&amp; mergeValue(C23)&amp;"."&amp; mergeValue(D23)&amp;"."&amp;  mergeValue(F23)</f>
        <v>1.1.1.1.1</v>
      </c>
      <c r="M23" s="555" t="s">
        <v>10</v>
      </c>
      <c r="N23" s="580"/>
      <c r="O23" s="1234"/>
      <c r="P23" s="1234"/>
      <c r="Q23" s="1234"/>
      <c r="R23" s="1234"/>
      <c r="S23" s="1234"/>
      <c r="T23" s="1234"/>
      <c r="U23" s="1234"/>
      <c r="V23" s="1234"/>
      <c r="W23" s="629" t="s">
        <v>636</v>
      </c>
      <c r="Y23" s="504" t="str">
        <f>strCheckUnique(Z23:Z26)</f>
        <v/>
      </c>
      <c r="AA23" s="504"/>
    </row>
    <row r="24" spans="1:34" ht="189" customHeight="1">
      <c r="A24" s="1232"/>
      <c r="B24" s="1232"/>
      <c r="C24" s="1232"/>
      <c r="D24" s="1232"/>
      <c r="E24" s="1232"/>
      <c r="F24" s="1232"/>
      <c r="G24" s="939">
        <v>1</v>
      </c>
      <c r="H24" s="939"/>
      <c r="I24" s="1232"/>
      <c r="J24" s="1232"/>
      <c r="K24" s="947">
        <v>1</v>
      </c>
      <c r="L24" s="592" t="str">
        <f>mergeValue(A24) &amp;"."&amp; mergeValue(B24)&amp;"."&amp; mergeValue(C24)&amp;"."&amp; mergeValue(D24)&amp;"."&amp; mergeValue(F24)&amp;"."&amp; mergeValue(G24)</f>
        <v>1.1.1.1.1.1</v>
      </c>
      <c r="M24" s="1068"/>
      <c r="N24" s="585"/>
      <c r="O24" s="562"/>
      <c r="P24" s="562"/>
      <c r="Q24" s="1092"/>
      <c r="R24" s="1242"/>
      <c r="S24" s="1228" t="s">
        <v>84</v>
      </c>
      <c r="T24" s="1242"/>
      <c r="U24" s="1228" t="s">
        <v>85</v>
      </c>
      <c r="V24" s="577"/>
      <c r="W24" s="1203" t="s">
        <v>660</v>
      </c>
      <c r="X24" s="500" t="str">
        <f>strCheckDate(O25:V25)</f>
        <v/>
      </c>
      <c r="Y24" s="504"/>
      <c r="Z24" s="504" t="str">
        <f>IF(M24="","",M24 )</f>
        <v/>
      </c>
      <c r="AA24" s="504"/>
      <c r="AB24" s="504"/>
      <c r="AC24" s="504"/>
    </row>
    <row r="25" spans="1:34" ht="11.25" hidden="1">
      <c r="A25" s="1232"/>
      <c r="B25" s="1232"/>
      <c r="C25" s="1232"/>
      <c r="D25" s="1232"/>
      <c r="E25" s="1232"/>
      <c r="F25" s="1232"/>
      <c r="G25" s="939"/>
      <c r="H25" s="939"/>
      <c r="I25" s="1232"/>
      <c r="J25" s="1232"/>
      <c r="K25" s="947"/>
      <c r="L25" s="599"/>
      <c r="M25" s="645"/>
      <c r="N25" s="585"/>
      <c r="O25" s="562"/>
      <c r="P25" s="562"/>
      <c r="Q25" s="583" t="str">
        <f>R24 &amp; "-" &amp; T24</f>
        <v>-</v>
      </c>
      <c r="R25" s="1227"/>
      <c r="S25" s="1228"/>
      <c r="T25" s="1227"/>
      <c r="U25" s="1228"/>
      <c r="V25" s="577"/>
      <c r="W25" s="1204"/>
    </row>
    <row r="26" spans="1:34" s="475" customFormat="1" ht="15" customHeight="1">
      <c r="A26" s="1232"/>
      <c r="B26" s="1232"/>
      <c r="C26" s="1232"/>
      <c r="D26" s="1232"/>
      <c r="E26" s="1232"/>
      <c r="F26" s="1232"/>
      <c r="G26" s="941"/>
      <c r="H26" s="939"/>
      <c r="I26" s="1232"/>
      <c r="J26" s="1232"/>
      <c r="K26" s="946"/>
      <c r="L26" s="538"/>
      <c r="M26" s="556" t="s">
        <v>25</v>
      </c>
      <c r="N26" s="551"/>
      <c r="O26" s="545"/>
      <c r="P26" s="545"/>
      <c r="Q26" s="545"/>
      <c r="R26" s="573"/>
      <c r="S26" s="564"/>
      <c r="T26" s="563"/>
      <c r="U26" s="551"/>
      <c r="V26" s="560"/>
      <c r="W26" s="1205"/>
      <c r="X26" s="501"/>
      <c r="Y26" s="501"/>
      <c r="Z26" s="501"/>
      <c r="AA26" s="501"/>
      <c r="AB26" s="501"/>
      <c r="AC26" s="501"/>
      <c r="AD26" s="501"/>
      <c r="AE26" s="501"/>
      <c r="AF26" s="501"/>
      <c r="AG26" s="501"/>
      <c r="AH26" s="501"/>
    </row>
    <row r="27" spans="1:34" s="475" customFormat="1" ht="15" customHeight="1">
      <c r="A27" s="1232"/>
      <c r="B27" s="1232"/>
      <c r="C27" s="1232"/>
      <c r="D27" s="1232"/>
      <c r="E27" s="1232"/>
      <c r="F27" s="941"/>
      <c r="G27" s="941"/>
      <c r="H27" s="939"/>
      <c r="I27" s="1232"/>
      <c r="J27" s="941"/>
      <c r="K27" s="946"/>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32"/>
      <c r="B28" s="1232"/>
      <c r="C28" s="1232"/>
      <c r="D28" s="1232"/>
      <c r="E28" s="945"/>
      <c r="F28" s="941"/>
      <c r="G28" s="941"/>
      <c r="H28" s="941"/>
      <c r="I28" s="937"/>
      <c r="J28" s="934"/>
      <c r="K28" s="944"/>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32"/>
      <c r="B29" s="1232"/>
      <c r="C29" s="1232"/>
      <c r="D29" s="945"/>
      <c r="E29" s="945"/>
      <c r="F29" s="941"/>
      <c r="G29" s="941"/>
      <c r="H29" s="941"/>
      <c r="I29" s="937"/>
      <c r="J29" s="934"/>
      <c r="K29" s="944"/>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32"/>
      <c r="B30" s="1232"/>
      <c r="C30" s="945"/>
      <c r="D30" s="945"/>
      <c r="E30" s="945"/>
      <c r="F30" s="945"/>
      <c r="G30" s="950"/>
      <c r="H30" s="937"/>
      <c r="I30" s="948"/>
      <c r="J30" s="934"/>
      <c r="K30" s="949"/>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32"/>
      <c r="B31" s="945"/>
      <c r="C31" s="945"/>
      <c r="D31" s="945"/>
      <c r="E31" s="945"/>
      <c r="F31" s="945"/>
      <c r="G31" s="950"/>
      <c r="H31" s="937"/>
      <c r="I31" s="937"/>
      <c r="J31" s="934"/>
      <c r="K31" s="944"/>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3"/>
      <c r="B32" s="933"/>
      <c r="C32" s="933"/>
      <c r="D32" s="933"/>
      <c r="E32" s="933"/>
      <c r="F32" s="933"/>
      <c r="G32" s="933"/>
      <c r="H32" s="933"/>
      <c r="I32" s="933"/>
      <c r="J32" s="933"/>
      <c r="K32" s="933"/>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196" t="s">
        <v>661</v>
      </c>
      <c r="N34" s="1196"/>
      <c r="O34" s="1196"/>
      <c r="P34" s="1196"/>
      <c r="Q34" s="1196"/>
      <c r="R34" s="1196"/>
      <c r="S34" s="1196"/>
      <c r="T34" s="1196"/>
      <c r="U34" s="1196"/>
      <c r="V34" s="1196"/>
      <c r="W34" s="1196"/>
    </row>
  </sheetData>
  <sheetProtection password="FA9C" sheet="1" objects="1" scenarios="1" formatColumns="0" formatRows="0"/>
  <dataConsolidate/>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sheetPr codeName="List05_7">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4"/>
    <col min="12" max="12" width="11.140625" style="584" customWidth="1"/>
    <col min="13" max="20" width="10.5703125" style="584"/>
    <col min="21" max="16384" width="10.5703125" style="523"/>
  </cols>
  <sheetData>
    <row r="1" spans="1:20" ht="3" customHeight="1">
      <c r="A1" s="590" t="s">
        <v>183</v>
      </c>
    </row>
    <row r="2" spans="1:20" ht="22.5">
      <c r="F2" s="1197" t="s">
        <v>492</v>
      </c>
      <c r="G2" s="1198"/>
      <c r="H2" s="1199"/>
      <c r="I2" s="639"/>
    </row>
    <row r="3" spans="1:20" ht="3" customHeight="1"/>
    <row r="4" spans="1:20" s="570" customFormat="1" ht="11.25">
      <c r="A4" s="589"/>
      <c r="B4" s="589"/>
      <c r="C4" s="589"/>
      <c r="D4" s="589"/>
      <c r="F4" s="1149" t="s">
        <v>454</v>
      </c>
      <c r="G4" s="1149"/>
      <c r="H4" s="1149"/>
      <c r="I4" s="1200" t="s">
        <v>455</v>
      </c>
      <c r="J4" s="589"/>
      <c r="K4" s="589"/>
      <c r="L4" s="589"/>
      <c r="M4" s="589"/>
      <c r="N4" s="589"/>
      <c r="O4" s="589"/>
      <c r="P4" s="589"/>
      <c r="Q4" s="589"/>
      <c r="R4" s="589"/>
      <c r="S4" s="589"/>
      <c r="T4" s="589"/>
    </row>
    <row r="5" spans="1:20" s="570" customFormat="1" ht="11.25" customHeight="1">
      <c r="A5" s="589"/>
      <c r="B5" s="589"/>
      <c r="C5" s="589"/>
      <c r="D5" s="589"/>
      <c r="F5" s="605" t="s">
        <v>92</v>
      </c>
      <c r="G5" s="617" t="s">
        <v>457</v>
      </c>
      <c r="H5" s="604" t="s">
        <v>442</v>
      </c>
      <c r="I5" s="1200"/>
      <c r="J5" s="589"/>
      <c r="K5" s="589"/>
      <c r="L5" s="589"/>
      <c r="M5" s="589"/>
      <c r="N5" s="589"/>
      <c r="O5" s="589"/>
      <c r="P5" s="589"/>
      <c r="Q5" s="589"/>
      <c r="R5" s="589"/>
      <c r="S5" s="589"/>
      <c r="T5" s="589"/>
    </row>
    <row r="6" spans="1:20" s="570" customFormat="1" ht="12" customHeight="1">
      <c r="A6" s="589"/>
      <c r="B6" s="589"/>
      <c r="C6" s="589"/>
      <c r="D6" s="589"/>
      <c r="F6" s="606" t="s">
        <v>93</v>
      </c>
      <c r="G6" s="608">
        <v>2</v>
      </c>
      <c r="H6" s="609">
        <v>3</v>
      </c>
      <c r="I6" s="607">
        <v>4</v>
      </c>
      <c r="J6" s="589">
        <v>4</v>
      </c>
      <c r="K6" s="589"/>
      <c r="L6" s="589"/>
      <c r="M6" s="589"/>
      <c r="N6" s="589"/>
      <c r="O6" s="589"/>
      <c r="P6" s="589"/>
      <c r="Q6" s="589"/>
      <c r="R6" s="589"/>
      <c r="S6" s="589"/>
      <c r="T6" s="589"/>
    </row>
    <row r="7" spans="1:20" s="570" customFormat="1" ht="18.75">
      <c r="A7" s="589"/>
      <c r="B7" s="589"/>
      <c r="C7" s="589"/>
      <c r="D7" s="589"/>
      <c r="F7" s="615">
        <v>1</v>
      </c>
      <c r="G7" s="631" t="s">
        <v>493</v>
      </c>
      <c r="H7" s="603" t="str">
        <f>IF(dateCh="","",dateCh)</f>
        <v>27.12.2018</v>
      </c>
      <c r="I7" s="580" t="s">
        <v>494</v>
      </c>
      <c r="J7" s="614"/>
      <c r="K7" s="589"/>
      <c r="L7" s="589"/>
      <c r="M7" s="589"/>
      <c r="N7" s="589"/>
      <c r="O7" s="589"/>
      <c r="P7" s="589"/>
      <c r="Q7" s="589"/>
      <c r="R7" s="589"/>
      <c r="S7" s="589"/>
      <c r="T7" s="589"/>
    </row>
    <row r="8" spans="1:20" s="570" customFormat="1" ht="45">
      <c r="A8" s="1201">
        <v>1</v>
      </c>
      <c r="B8" s="589"/>
      <c r="C8" s="589"/>
      <c r="D8" s="589"/>
      <c r="F8" s="615" t="str">
        <f>"2." &amp;mergeValue(A8)</f>
        <v>2.1</v>
      </c>
      <c r="G8" s="631" t="s">
        <v>495</v>
      </c>
      <c r="H8" s="603"/>
      <c r="I8" s="580" t="s">
        <v>591</v>
      </c>
      <c r="J8" s="614"/>
      <c r="K8" s="589"/>
      <c r="L8" s="589"/>
      <c r="M8" s="589"/>
      <c r="N8" s="589"/>
      <c r="O8" s="589"/>
      <c r="P8" s="589"/>
      <c r="Q8" s="589"/>
      <c r="R8" s="589"/>
      <c r="S8" s="589"/>
      <c r="T8" s="589"/>
    </row>
    <row r="9" spans="1:20" s="570" customFormat="1" ht="22.5">
      <c r="A9" s="1201"/>
      <c r="B9" s="589"/>
      <c r="C9" s="589"/>
      <c r="D9" s="589"/>
      <c r="F9" s="615" t="str">
        <f>"3." &amp;mergeValue(A9)</f>
        <v>3.1</v>
      </c>
      <c r="G9" s="631" t="s">
        <v>496</v>
      </c>
      <c r="H9" s="603"/>
      <c r="I9" s="580" t="s">
        <v>589</v>
      </c>
      <c r="J9" s="614"/>
      <c r="K9" s="589"/>
      <c r="L9" s="589"/>
      <c r="M9" s="589"/>
      <c r="N9" s="589"/>
      <c r="O9" s="589"/>
      <c r="P9" s="589"/>
      <c r="Q9" s="589"/>
      <c r="R9" s="589"/>
      <c r="S9" s="589"/>
      <c r="T9" s="589"/>
    </row>
    <row r="10" spans="1:20" s="570" customFormat="1" ht="22.5">
      <c r="A10" s="1201"/>
      <c r="B10" s="589"/>
      <c r="C10" s="589"/>
      <c r="D10" s="589"/>
      <c r="F10" s="615" t="str">
        <f>"4."&amp;mergeValue(A10)</f>
        <v>4.1</v>
      </c>
      <c r="G10" s="631" t="s">
        <v>497</v>
      </c>
      <c r="H10" s="604" t="s">
        <v>458</v>
      </c>
      <c r="I10" s="580"/>
      <c r="J10" s="614"/>
      <c r="K10" s="589"/>
      <c r="L10" s="589"/>
      <c r="M10" s="589"/>
      <c r="N10" s="589"/>
      <c r="O10" s="589"/>
      <c r="P10" s="589"/>
      <c r="Q10" s="589"/>
      <c r="R10" s="589"/>
      <c r="S10" s="589"/>
      <c r="T10" s="589"/>
    </row>
    <row r="11" spans="1:20" s="570" customFormat="1" ht="18.75">
      <c r="A11" s="1201"/>
      <c r="B11" s="1201">
        <v>1</v>
      </c>
      <c r="C11" s="622"/>
      <c r="D11" s="622"/>
      <c r="F11" s="615" t="str">
        <f>"4."&amp;mergeValue(A11) &amp;"."&amp;mergeValue(B11)</f>
        <v>4.1.1</v>
      </c>
      <c r="G11" s="610" t="s">
        <v>593</v>
      </c>
      <c r="H11" s="603" t="str">
        <f>IF(region_name="","",region_name)</f>
        <v>Ростовская область</v>
      </c>
      <c r="I11" s="580" t="s">
        <v>500</v>
      </c>
      <c r="J11" s="614"/>
      <c r="K11" s="589"/>
      <c r="L11" s="589"/>
      <c r="M11" s="589"/>
      <c r="N11" s="589"/>
      <c r="O11" s="589"/>
      <c r="P11" s="589"/>
      <c r="Q11" s="589"/>
      <c r="R11" s="589"/>
      <c r="S11" s="589"/>
      <c r="T11" s="589"/>
    </row>
    <row r="12" spans="1:20" s="570" customFormat="1" ht="22.5">
      <c r="A12" s="1201"/>
      <c r="B12" s="1201"/>
      <c r="C12" s="1201">
        <v>1</v>
      </c>
      <c r="D12" s="622"/>
      <c r="F12" s="615" t="str">
        <f>"4."&amp;mergeValue(A12) &amp;"."&amp;mergeValue(B12)&amp;"."&amp;mergeValue(C12)</f>
        <v>4.1.1.1</v>
      </c>
      <c r="G12" s="621" t="s">
        <v>498</v>
      </c>
      <c r="H12" s="603"/>
      <c r="I12" s="580" t="s">
        <v>501</v>
      </c>
      <c r="J12" s="614"/>
      <c r="K12" s="589"/>
      <c r="L12" s="589"/>
      <c r="M12" s="589"/>
      <c r="N12" s="589"/>
      <c r="O12" s="589"/>
      <c r="P12" s="589"/>
      <c r="Q12" s="589"/>
      <c r="R12" s="589"/>
      <c r="S12" s="589"/>
      <c r="T12" s="589"/>
    </row>
    <row r="13" spans="1:20" s="570" customFormat="1" ht="39" customHeight="1">
      <c r="A13" s="1201"/>
      <c r="B13" s="1201"/>
      <c r="C13" s="1201"/>
      <c r="D13" s="622">
        <v>1</v>
      </c>
      <c r="F13" s="615" t="str">
        <f>"4."&amp;mergeValue(A13) &amp;"."&amp;mergeValue(B13)&amp;"."&amp;mergeValue(C13)&amp;"."&amp;mergeValue(D13)</f>
        <v>4.1.1.1.1</v>
      </c>
      <c r="G13" s="632" t="s">
        <v>499</v>
      </c>
      <c r="H13" s="603"/>
      <c r="I13" s="1202" t="s">
        <v>592</v>
      </c>
      <c r="J13" s="614"/>
      <c r="K13" s="589"/>
      <c r="L13" s="589"/>
      <c r="M13" s="589"/>
      <c r="N13" s="589"/>
      <c r="O13" s="589"/>
      <c r="P13" s="589"/>
      <c r="Q13" s="589"/>
      <c r="R13" s="589"/>
      <c r="S13" s="589"/>
      <c r="T13" s="589"/>
    </row>
    <row r="14" spans="1:20" s="570" customFormat="1" ht="18.75">
      <c r="A14" s="1201"/>
      <c r="B14" s="1201"/>
      <c r="C14" s="1201"/>
      <c r="D14" s="622"/>
      <c r="F14" s="618"/>
      <c r="G14" s="550" t="s">
        <v>4</v>
      </c>
      <c r="H14" s="623"/>
      <c r="I14" s="1202"/>
      <c r="J14" s="614"/>
      <c r="K14" s="589"/>
      <c r="L14" s="589"/>
      <c r="M14" s="589"/>
      <c r="N14" s="589"/>
      <c r="O14" s="589"/>
      <c r="P14" s="589"/>
      <c r="Q14" s="589"/>
      <c r="R14" s="589"/>
      <c r="S14" s="589"/>
      <c r="T14" s="589"/>
    </row>
    <row r="15" spans="1:20" s="570" customFormat="1" ht="18.75">
      <c r="A15" s="1201"/>
      <c r="B15" s="1201"/>
      <c r="C15" s="622"/>
      <c r="D15" s="622"/>
      <c r="F15" s="633"/>
      <c r="G15" s="576" t="s">
        <v>403</v>
      </c>
      <c r="H15" s="634"/>
      <c r="I15" s="635"/>
      <c r="J15" s="614"/>
      <c r="K15" s="589"/>
      <c r="L15" s="589"/>
      <c r="M15" s="589"/>
      <c r="N15" s="589"/>
      <c r="O15" s="589"/>
      <c r="P15" s="589"/>
      <c r="Q15" s="589"/>
      <c r="R15" s="589"/>
      <c r="S15" s="589"/>
      <c r="T15" s="589"/>
    </row>
    <row r="16" spans="1:20" s="570" customFormat="1" ht="18.75">
      <c r="A16" s="1201"/>
      <c r="B16" s="589"/>
      <c r="C16" s="589"/>
      <c r="D16" s="589"/>
      <c r="F16" s="618"/>
      <c r="G16" s="558" t="s">
        <v>507</v>
      </c>
      <c r="H16" s="619"/>
      <c r="I16" s="620"/>
      <c r="J16" s="614"/>
      <c r="K16" s="589"/>
      <c r="L16" s="589"/>
      <c r="M16" s="589"/>
      <c r="N16" s="589"/>
      <c r="O16" s="589"/>
      <c r="P16" s="589"/>
      <c r="Q16" s="589"/>
      <c r="R16" s="589"/>
      <c r="S16" s="589"/>
      <c r="T16" s="589"/>
    </row>
    <row r="17" spans="1:20" s="570" customFormat="1" ht="18.75">
      <c r="A17" s="589"/>
      <c r="B17" s="589"/>
      <c r="C17" s="589"/>
      <c r="D17" s="589"/>
      <c r="F17" s="618"/>
      <c r="G17" s="565" t="s">
        <v>506</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196" t="s">
        <v>594</v>
      </c>
      <c r="H19" s="1196"/>
      <c r="I19" s="593"/>
      <c r="J19" s="613"/>
      <c r="K19" s="613"/>
      <c r="L19" s="613"/>
      <c r="M19" s="613"/>
      <c r="N19" s="613"/>
      <c r="O19" s="613"/>
      <c r="P19" s="613"/>
      <c r="Q19" s="613"/>
      <c r="R19" s="613"/>
      <c r="S19" s="613"/>
      <c r="T19" s="61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29" t="s">
        <v>658</v>
      </c>
      <c r="M5" s="1229"/>
      <c r="N5" s="1229"/>
      <c r="O5" s="1229"/>
      <c r="P5" s="1229"/>
      <c r="Q5" s="1229"/>
      <c r="R5" s="1229"/>
      <c r="S5" s="1229"/>
      <c r="T5" s="1229"/>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6" t="s">
        <v>503</v>
      </c>
      <c r="N7" s="665"/>
      <c r="O7" s="1247" t="str">
        <f>IF(NameOrPr_ch="",IF(NameOrPr="","",NameOrPr),NameOrPr_ch)</f>
        <v>Региональная служба по тарифам Ростовской области</v>
      </c>
      <c r="P7" s="1248"/>
      <c r="Q7" s="1248"/>
      <c r="R7" s="1248"/>
      <c r="S7" s="1248"/>
      <c r="T7" s="1249"/>
      <c r="U7" s="666"/>
      <c r="X7" s="505"/>
      <c r="Y7" s="505"/>
      <c r="Z7" s="505"/>
      <c r="AA7" s="505"/>
      <c r="AB7" s="505"/>
      <c r="AC7" s="505"/>
      <c r="AD7" s="505"/>
      <c r="AE7" s="505"/>
      <c r="AF7" s="505"/>
      <c r="AG7" s="505"/>
      <c r="AH7" s="505"/>
    </row>
    <row r="8" spans="1:34" s="570" customFormat="1" ht="18.75">
      <c r="A8" s="589"/>
      <c r="B8" s="589"/>
      <c r="C8" s="589"/>
      <c r="D8" s="589"/>
      <c r="E8" s="589"/>
      <c r="F8" s="589"/>
      <c r="G8" s="589"/>
      <c r="H8" s="589"/>
      <c r="L8" s="499"/>
      <c r="M8" s="616" t="s">
        <v>597</v>
      </c>
      <c r="N8" s="665"/>
      <c r="O8" s="1247" t="str">
        <f>IF(datePr_ch="",IF(datePr="","",datePr),datePr_ch)</f>
        <v>18.12.2018</v>
      </c>
      <c r="P8" s="1248"/>
      <c r="Q8" s="1248"/>
      <c r="R8" s="1248"/>
      <c r="S8" s="1248"/>
      <c r="T8" s="1249"/>
      <c r="U8" s="666"/>
      <c r="X8" s="589"/>
      <c r="Y8" s="589"/>
      <c r="Z8" s="589"/>
      <c r="AA8" s="589"/>
      <c r="AB8" s="589"/>
      <c r="AC8" s="589"/>
      <c r="AD8" s="589"/>
      <c r="AE8" s="589"/>
      <c r="AF8" s="589"/>
      <c r="AG8" s="589"/>
      <c r="AH8" s="589"/>
    </row>
    <row r="9" spans="1:34" s="491" customFormat="1" ht="18.75">
      <c r="A9" s="505"/>
      <c r="B9" s="505"/>
      <c r="C9" s="505"/>
      <c r="D9" s="505"/>
      <c r="E9" s="505"/>
      <c r="F9" s="505"/>
      <c r="G9" s="505"/>
      <c r="H9" s="505"/>
      <c r="L9" s="552"/>
      <c r="M9" s="616" t="s">
        <v>596</v>
      </c>
      <c r="N9" s="665"/>
      <c r="O9" s="1247" t="str">
        <f>IF(numberPr_ch="",IF(numberPr="","",numberPr),numberPr_ch)</f>
        <v>84/1</v>
      </c>
      <c r="P9" s="1248"/>
      <c r="Q9" s="1248"/>
      <c r="R9" s="1248"/>
      <c r="S9" s="1248"/>
      <c r="T9" s="1249"/>
      <c r="U9" s="666"/>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6" t="s">
        <v>502</v>
      </c>
      <c r="N10" s="665"/>
      <c r="O10" s="1247" t="str">
        <f>IF(IstPub_ch="",IF(IstPub="","",IstPub),IstPub_ch)</f>
        <v>www.rst.donland.ru</v>
      </c>
      <c r="P10" s="1248"/>
      <c r="Q10" s="1248"/>
      <c r="R10" s="1248"/>
      <c r="S10" s="1248"/>
      <c r="T10" s="1249"/>
      <c r="U10" s="666"/>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1"/>
      <c r="P11" s="581"/>
      <c r="Q11" s="581"/>
      <c r="R11" s="581"/>
      <c r="S11" s="581"/>
      <c r="T11" s="581"/>
      <c r="U11" s="503" t="s">
        <v>373</v>
      </c>
      <c r="X11" s="505"/>
      <c r="Y11" s="505"/>
      <c r="Z11" s="505"/>
      <c r="AA11" s="505"/>
      <c r="AB11" s="505"/>
      <c r="AC11" s="505"/>
      <c r="AD11" s="505"/>
      <c r="AE11" s="505"/>
      <c r="AF11" s="505"/>
      <c r="AG11" s="505"/>
      <c r="AH11" s="505"/>
    </row>
    <row r="12" spans="1:34" ht="15" customHeight="1">
      <c r="J12" s="481"/>
      <c r="K12" s="481"/>
      <c r="L12" s="477"/>
      <c r="M12" s="477"/>
      <c r="N12" s="477"/>
      <c r="O12" s="1251"/>
      <c r="P12" s="1251"/>
      <c r="Q12" s="1251"/>
      <c r="R12" s="1251"/>
      <c r="S12" s="1251"/>
      <c r="T12" s="1251"/>
      <c r="U12" s="1251"/>
    </row>
    <row r="13" spans="1:34">
      <c r="J13" s="481"/>
      <c r="K13" s="481"/>
      <c r="L13" s="1149" t="s">
        <v>454</v>
      </c>
      <c r="M13" s="1149"/>
      <c r="N13" s="1149"/>
      <c r="O13" s="1149"/>
      <c r="P13" s="1149"/>
      <c r="Q13" s="1149"/>
      <c r="R13" s="1149"/>
      <c r="S13" s="1149"/>
      <c r="T13" s="1149"/>
      <c r="U13" s="1149"/>
      <c r="V13" s="1149"/>
      <c r="W13" s="1149" t="s">
        <v>455</v>
      </c>
    </row>
    <row r="14" spans="1:34" ht="14.25" customHeight="1">
      <c r="J14" s="481"/>
      <c r="K14" s="481"/>
      <c r="L14" s="1213" t="s">
        <v>92</v>
      </c>
      <c r="M14" s="1213" t="s">
        <v>640</v>
      </c>
      <c r="N14" s="521"/>
      <c r="O14" s="1214" t="s">
        <v>642</v>
      </c>
      <c r="P14" s="1215"/>
      <c r="Q14" s="1215"/>
      <c r="R14" s="1215"/>
      <c r="S14" s="1215"/>
      <c r="T14" s="1216"/>
      <c r="U14" s="1224" t="s">
        <v>341</v>
      </c>
      <c r="V14" s="1210" t="s">
        <v>275</v>
      </c>
      <c r="W14" s="1149"/>
    </row>
    <row r="15" spans="1:34" s="523" customFormat="1" ht="14.25" customHeight="1">
      <c r="A15" s="584"/>
      <c r="B15" s="584"/>
      <c r="C15" s="584"/>
      <c r="D15" s="584"/>
      <c r="E15" s="584"/>
      <c r="F15" s="584"/>
      <c r="G15" s="590"/>
      <c r="H15" s="590"/>
      <c r="I15" s="531"/>
      <c r="J15" s="529"/>
      <c r="K15" s="529"/>
      <c r="L15" s="1213"/>
      <c r="M15" s="1213"/>
      <c r="N15" s="521"/>
      <c r="O15" s="1219" t="s">
        <v>773</v>
      </c>
      <c r="P15" s="1217" t="s">
        <v>271</v>
      </c>
      <c r="Q15" s="1218"/>
      <c r="R15" s="1222" t="s">
        <v>655</v>
      </c>
      <c r="S15" s="1222"/>
      <c r="T15" s="1223"/>
      <c r="U15" s="1225"/>
      <c r="V15" s="1211"/>
      <c r="W15" s="1149"/>
      <c r="X15" s="584"/>
      <c r="Y15" s="584"/>
      <c r="Z15" s="584"/>
      <c r="AA15" s="584"/>
      <c r="AB15" s="584"/>
      <c r="AC15" s="584"/>
      <c r="AD15" s="584"/>
      <c r="AE15" s="584"/>
      <c r="AF15" s="584"/>
      <c r="AG15" s="584"/>
      <c r="AH15" s="584"/>
    </row>
    <row r="16" spans="1:34" ht="33.75">
      <c r="J16" s="481"/>
      <c r="K16" s="481"/>
      <c r="L16" s="1213"/>
      <c r="M16" s="1213"/>
      <c r="N16" s="520"/>
      <c r="O16" s="1220"/>
      <c r="P16" s="535" t="s">
        <v>766</v>
      </c>
      <c r="Q16" s="535" t="s">
        <v>767</v>
      </c>
      <c r="R16" s="536" t="s">
        <v>274</v>
      </c>
      <c r="S16" s="1208" t="s">
        <v>273</v>
      </c>
      <c r="T16" s="1209"/>
      <c r="U16" s="1226"/>
      <c r="V16" s="1212"/>
      <c r="W16" s="1149"/>
    </row>
    <row r="17" spans="1:35">
      <c r="J17" s="481"/>
      <c r="K17" s="489">
        <v>1</v>
      </c>
      <c r="L17" s="525" t="s">
        <v>93</v>
      </c>
      <c r="M17" s="525" t="s">
        <v>49</v>
      </c>
      <c r="N17" s="496" t="s">
        <v>49</v>
      </c>
      <c r="O17" s="487">
        <f ca="1">OFFSET(O17,0,-1)+1</f>
        <v>3</v>
      </c>
      <c r="P17" s="487">
        <f ca="1">OFFSET(P17,0,-1)+1</f>
        <v>4</v>
      </c>
      <c r="Q17" s="487">
        <f ca="1">OFFSET(Q17,0,-1)+1</f>
        <v>5</v>
      </c>
      <c r="R17" s="487">
        <f ca="1">OFFSET(R17,0,-1)+1</f>
        <v>6</v>
      </c>
      <c r="S17" s="1231">
        <f ca="1">OFFSET(S17,0,-1)+1</f>
        <v>7</v>
      </c>
      <c r="T17" s="1231"/>
      <c r="U17" s="487">
        <f ca="1">OFFSET(U17,0,-2)+1</f>
        <v>8</v>
      </c>
      <c r="V17" s="650">
        <f ca="1">OFFSET(V17,0,-1)</f>
        <v>8</v>
      </c>
      <c r="W17" s="487">
        <f ca="1">OFFSET(W17,0,-1)+1</f>
        <v>9</v>
      </c>
    </row>
    <row r="18" spans="1:35" ht="22.5">
      <c r="A18" s="1232">
        <v>1</v>
      </c>
      <c r="B18" s="957"/>
      <c r="C18" s="957"/>
      <c r="D18" s="957"/>
      <c r="E18" s="958"/>
      <c r="F18" s="959"/>
      <c r="G18" s="959"/>
      <c r="H18" s="959"/>
      <c r="I18" s="960"/>
      <c r="J18" s="955"/>
      <c r="K18" s="962"/>
      <c r="L18" s="592">
        <f>mergeValue(A18)</f>
        <v>1</v>
      </c>
      <c r="M18" s="640" t="s">
        <v>20</v>
      </c>
      <c r="N18" s="579"/>
      <c r="O18" s="1244"/>
      <c r="P18" s="1244"/>
      <c r="Q18" s="1244"/>
      <c r="R18" s="1244"/>
      <c r="S18" s="1244"/>
      <c r="T18" s="1244"/>
      <c r="U18" s="1244"/>
      <c r="V18" s="1244"/>
      <c r="W18" s="629" t="s">
        <v>659</v>
      </c>
    </row>
    <row r="19" spans="1:35" ht="22.5">
      <c r="A19" s="1232"/>
      <c r="B19" s="1232">
        <v>1</v>
      </c>
      <c r="C19" s="957"/>
      <c r="D19" s="957"/>
      <c r="E19" s="959"/>
      <c r="F19" s="959"/>
      <c r="G19" s="959"/>
      <c r="H19" s="959"/>
      <c r="I19" s="954"/>
      <c r="J19" s="953"/>
      <c r="K19" s="956"/>
      <c r="L19" s="592" t="str">
        <f>mergeValue(A19) &amp;"."&amp; mergeValue(B19)</f>
        <v>1.1</v>
      </c>
      <c r="M19" s="546" t="s">
        <v>16</v>
      </c>
      <c r="N19" s="579"/>
      <c r="O19" s="1244"/>
      <c r="P19" s="1244"/>
      <c r="Q19" s="1244"/>
      <c r="R19" s="1244"/>
      <c r="S19" s="1244"/>
      <c r="T19" s="1244"/>
      <c r="U19" s="1244"/>
      <c r="V19" s="1244"/>
      <c r="W19" s="629" t="s">
        <v>478</v>
      </c>
    </row>
    <row r="20" spans="1:35" ht="22.5">
      <c r="A20" s="1232"/>
      <c r="B20" s="1232"/>
      <c r="C20" s="1232">
        <v>1</v>
      </c>
      <c r="D20" s="957"/>
      <c r="E20" s="959"/>
      <c r="F20" s="959"/>
      <c r="G20" s="959"/>
      <c r="H20" s="959"/>
      <c r="I20" s="961"/>
      <c r="J20" s="953"/>
      <c r="K20" s="956"/>
      <c r="L20" s="592" t="str">
        <f>mergeValue(A20) &amp;"."&amp; mergeValue(B20)&amp;"."&amp; mergeValue(C20)</f>
        <v>1.1.1</v>
      </c>
      <c r="M20" s="547" t="s">
        <v>7</v>
      </c>
      <c r="N20" s="579"/>
      <c r="O20" s="1244"/>
      <c r="P20" s="1244"/>
      <c r="Q20" s="1244"/>
      <c r="R20" s="1244"/>
      <c r="S20" s="1244"/>
      <c r="T20" s="1244"/>
      <c r="U20" s="1244"/>
      <c r="V20" s="1244"/>
      <c r="W20" s="629" t="s">
        <v>634</v>
      </c>
    </row>
    <row r="21" spans="1:35" ht="22.5">
      <c r="A21" s="1232"/>
      <c r="B21" s="1232"/>
      <c r="C21" s="1232"/>
      <c r="D21" s="1232">
        <v>1</v>
      </c>
      <c r="E21" s="959"/>
      <c r="F21" s="959"/>
      <c r="G21" s="959"/>
      <c r="H21" s="959"/>
      <c r="I21" s="961"/>
      <c r="J21" s="953"/>
      <c r="K21" s="956"/>
      <c r="L21" s="592" t="str">
        <f>mergeValue(A21) &amp;"."&amp; mergeValue(B21)&amp;"."&amp; mergeValue(C21)&amp;"."&amp; mergeValue(D21)</f>
        <v>1.1.1.1</v>
      </c>
      <c r="M21" s="548" t="s">
        <v>22</v>
      </c>
      <c r="N21" s="579"/>
      <c r="O21" s="1244"/>
      <c r="P21" s="1244"/>
      <c r="Q21" s="1244"/>
      <c r="R21" s="1244"/>
      <c r="S21" s="1244"/>
      <c r="T21" s="1244"/>
      <c r="U21" s="1244"/>
      <c r="V21" s="1244"/>
      <c r="W21" s="629" t="s">
        <v>635</v>
      </c>
    </row>
    <row r="22" spans="1:35" ht="11.25" hidden="1" customHeight="1">
      <c r="A22" s="1232"/>
      <c r="B22" s="1232"/>
      <c r="C22" s="1232"/>
      <c r="D22" s="1232"/>
      <c r="E22" s="1232">
        <v>1</v>
      </c>
      <c r="F22" s="959"/>
      <c r="G22" s="959"/>
      <c r="H22" s="957">
        <v>1</v>
      </c>
      <c r="I22" s="1232">
        <v>1</v>
      </c>
      <c r="J22" s="959"/>
      <c r="K22" s="964"/>
      <c r="L22" s="592"/>
      <c r="M22" s="554"/>
      <c r="N22" s="580"/>
      <c r="O22" s="630"/>
      <c r="P22" s="630"/>
      <c r="Q22" s="630"/>
      <c r="R22" s="630"/>
      <c r="S22" s="630"/>
      <c r="T22" s="630"/>
      <c r="U22" s="630"/>
      <c r="V22" s="508"/>
      <c r="W22" s="559"/>
    </row>
    <row r="23" spans="1:35" ht="90">
      <c r="A23" s="1232"/>
      <c r="B23" s="1232"/>
      <c r="C23" s="1232"/>
      <c r="D23" s="1232"/>
      <c r="E23" s="1232"/>
      <c r="F23" s="1232">
        <v>1</v>
      </c>
      <c r="G23" s="957"/>
      <c r="H23" s="957"/>
      <c r="I23" s="1232"/>
      <c r="J23" s="1232">
        <v>1</v>
      </c>
      <c r="K23" s="965"/>
      <c r="L23" s="592" t="str">
        <f>mergeValue(A23) &amp;"."&amp; mergeValue(B23)&amp;"."&amp; mergeValue(C23)&amp;"."&amp; mergeValue(D23)&amp;"."&amp;  mergeValue(F23)</f>
        <v>1.1.1.1.1</v>
      </c>
      <c r="M23" s="555" t="s">
        <v>10</v>
      </c>
      <c r="N23" s="580"/>
      <c r="O23" s="1234"/>
      <c r="P23" s="1234"/>
      <c r="Q23" s="1234"/>
      <c r="R23" s="1234"/>
      <c r="S23" s="1234"/>
      <c r="T23" s="1234"/>
      <c r="U23" s="1234"/>
      <c r="V23" s="1234"/>
      <c r="W23" s="629" t="s">
        <v>636</v>
      </c>
      <c r="Y23" s="504" t="str">
        <f>strCheckUnique(Z23:Z26)</f>
        <v/>
      </c>
      <c r="AA23" s="504"/>
    </row>
    <row r="24" spans="1:35" ht="189" customHeight="1">
      <c r="A24" s="1232"/>
      <c r="B24" s="1232"/>
      <c r="C24" s="1232"/>
      <c r="D24" s="1232"/>
      <c r="E24" s="1232"/>
      <c r="F24" s="1232"/>
      <c r="G24" s="957">
        <v>1</v>
      </c>
      <c r="H24" s="957"/>
      <c r="I24" s="1232"/>
      <c r="J24" s="1232"/>
      <c r="K24" s="965">
        <v>1</v>
      </c>
      <c r="L24" s="592" t="str">
        <f>mergeValue(A24) &amp;"."&amp; mergeValue(B24)&amp;"."&amp; mergeValue(C24)&amp;"."&amp; mergeValue(D24)&amp;"."&amp; mergeValue(F24)&amp;"."&amp; mergeValue(G24)</f>
        <v>1.1.1.1.1.1</v>
      </c>
      <c r="M24" s="1068"/>
      <c r="N24" s="585"/>
      <c r="O24" s="562"/>
      <c r="P24" s="562"/>
      <c r="Q24" s="1092"/>
      <c r="R24" s="1242"/>
      <c r="S24" s="1228" t="s">
        <v>84</v>
      </c>
      <c r="T24" s="1242"/>
      <c r="U24" s="1228" t="s">
        <v>85</v>
      </c>
      <c r="V24" s="577"/>
      <c r="W24" s="1203" t="s">
        <v>660</v>
      </c>
      <c r="X24" s="500" t="str">
        <f>strCheckDate(O25:V25)</f>
        <v/>
      </c>
      <c r="Y24" s="504"/>
      <c r="Z24" s="504" t="str">
        <f>IF(M24="","",M24 )</f>
        <v/>
      </c>
      <c r="AA24" s="504"/>
      <c r="AB24" s="504"/>
      <c r="AC24" s="504"/>
    </row>
    <row r="25" spans="1:35" ht="11.25" hidden="1">
      <c r="A25" s="1232"/>
      <c r="B25" s="1232"/>
      <c r="C25" s="1232"/>
      <c r="D25" s="1232"/>
      <c r="E25" s="1232"/>
      <c r="F25" s="1232"/>
      <c r="G25" s="957"/>
      <c r="H25" s="957"/>
      <c r="I25" s="1232"/>
      <c r="J25" s="1232"/>
      <c r="K25" s="965"/>
      <c r="L25" s="599"/>
      <c r="M25" s="645"/>
      <c r="N25" s="585"/>
      <c r="O25" s="562"/>
      <c r="P25" s="562"/>
      <c r="Q25" s="583" t="str">
        <f>R24 &amp; "-" &amp; T24</f>
        <v>-</v>
      </c>
      <c r="R25" s="1227"/>
      <c r="S25" s="1228"/>
      <c r="T25" s="1227"/>
      <c r="U25" s="1228"/>
      <c r="V25" s="577"/>
      <c r="W25" s="1204"/>
    </row>
    <row r="26" spans="1:35" s="475" customFormat="1" ht="15" customHeight="1">
      <c r="A26" s="1232"/>
      <c r="B26" s="1232"/>
      <c r="C26" s="1232"/>
      <c r="D26" s="1232"/>
      <c r="E26" s="1232"/>
      <c r="F26" s="1232"/>
      <c r="G26" s="959"/>
      <c r="H26" s="957"/>
      <c r="I26" s="1232"/>
      <c r="J26" s="1232"/>
      <c r="K26" s="964"/>
      <c r="L26" s="538"/>
      <c r="M26" s="556" t="s">
        <v>25</v>
      </c>
      <c r="N26" s="551"/>
      <c r="O26" s="545"/>
      <c r="P26" s="545"/>
      <c r="Q26" s="545"/>
      <c r="R26" s="573"/>
      <c r="S26" s="564"/>
      <c r="T26" s="563"/>
      <c r="U26" s="551"/>
      <c r="V26" s="560"/>
      <c r="W26" s="1205"/>
      <c r="X26" s="501"/>
      <c r="Y26" s="501"/>
      <c r="Z26" s="501"/>
      <c r="AA26" s="501"/>
      <c r="AB26" s="501"/>
      <c r="AC26" s="501"/>
      <c r="AD26" s="501"/>
      <c r="AE26" s="501"/>
      <c r="AF26" s="501"/>
      <c r="AG26" s="501"/>
      <c r="AH26" s="501"/>
    </row>
    <row r="27" spans="1:35" s="475" customFormat="1" ht="15" customHeight="1">
      <c r="A27" s="1232"/>
      <c r="B27" s="1232"/>
      <c r="C27" s="1232"/>
      <c r="D27" s="1232"/>
      <c r="E27" s="1232"/>
      <c r="F27" s="959"/>
      <c r="G27" s="959"/>
      <c r="H27" s="957"/>
      <c r="I27" s="1232"/>
      <c r="J27" s="959"/>
      <c r="K27" s="964"/>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32"/>
      <c r="B28" s="1232"/>
      <c r="C28" s="1232"/>
      <c r="D28" s="1232"/>
      <c r="E28" s="963"/>
      <c r="F28" s="959"/>
      <c r="G28" s="959"/>
      <c r="H28" s="959"/>
      <c r="I28" s="955"/>
      <c r="J28" s="952"/>
      <c r="K28" s="962"/>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32"/>
      <c r="B29" s="1232"/>
      <c r="C29" s="1232"/>
      <c r="D29" s="963"/>
      <c r="E29" s="963"/>
      <c r="F29" s="959"/>
      <c r="G29" s="959"/>
      <c r="H29" s="959"/>
      <c r="I29" s="955"/>
      <c r="J29" s="952"/>
      <c r="K29" s="962"/>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32"/>
      <c r="B30" s="1232"/>
      <c r="C30" s="963"/>
      <c r="D30" s="963"/>
      <c r="E30" s="963"/>
      <c r="F30" s="963"/>
      <c r="G30" s="968"/>
      <c r="H30" s="955"/>
      <c r="I30" s="966"/>
      <c r="J30" s="952"/>
      <c r="K30" s="967"/>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32"/>
      <c r="B31" s="963"/>
      <c r="C31" s="963"/>
      <c r="D31" s="963"/>
      <c r="E31" s="963"/>
      <c r="F31" s="963"/>
      <c r="G31" s="968"/>
      <c r="H31" s="955"/>
      <c r="I31" s="955"/>
      <c r="J31" s="952"/>
      <c r="K31" s="962"/>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1"/>
      <c r="B32" s="951"/>
      <c r="C32" s="951"/>
      <c r="D32" s="951"/>
      <c r="E32" s="951"/>
      <c r="F32" s="951"/>
      <c r="G32" s="951"/>
      <c r="H32" s="951"/>
      <c r="I32" s="951"/>
      <c r="J32" s="951"/>
      <c r="K32" s="951"/>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6" t="s">
        <v>661</v>
      </c>
      <c r="N34" s="1196"/>
      <c r="O34" s="1196"/>
      <c r="P34" s="1196"/>
      <c r="Q34" s="1196"/>
      <c r="R34" s="1196"/>
      <c r="S34" s="1196"/>
      <c r="T34" s="1196"/>
      <c r="U34" s="1196"/>
      <c r="V34" s="1196"/>
      <c r="W34" s="1196"/>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68</v>
      </c>
    </row>
    <row r="2" spans="1:20" ht="22.5">
      <c r="F2" s="1197" t="s">
        <v>492</v>
      </c>
      <c r="G2" s="1198"/>
      <c r="H2" s="1199"/>
      <c r="I2" s="434"/>
    </row>
    <row r="3" spans="1:20" ht="3" customHeight="1"/>
    <row r="4" spans="1:20" s="190" customFormat="1" ht="11.25">
      <c r="A4" s="213"/>
      <c r="B4" s="213"/>
      <c r="C4" s="213"/>
      <c r="D4" s="213"/>
      <c r="F4" s="1149" t="s">
        <v>454</v>
      </c>
      <c r="G4" s="1149"/>
      <c r="H4" s="1149"/>
      <c r="I4" s="1200" t="s">
        <v>455</v>
      </c>
      <c r="J4" s="213"/>
      <c r="K4" s="213"/>
      <c r="L4" s="213"/>
      <c r="M4" s="213"/>
      <c r="N4" s="213"/>
      <c r="O4" s="213"/>
      <c r="P4" s="213"/>
      <c r="Q4" s="213"/>
      <c r="R4" s="213"/>
      <c r="S4" s="213"/>
      <c r="T4" s="213"/>
    </row>
    <row r="5" spans="1:20" s="190" customFormat="1" ht="11.25" customHeight="1">
      <c r="A5" s="213"/>
      <c r="B5" s="213"/>
      <c r="C5" s="213"/>
      <c r="D5" s="213"/>
      <c r="F5" s="317" t="s">
        <v>92</v>
      </c>
      <c r="G5" s="335" t="s">
        <v>457</v>
      </c>
      <c r="H5" s="316" t="s">
        <v>442</v>
      </c>
      <c r="I5" s="1200"/>
      <c r="J5" s="213"/>
      <c r="K5" s="213"/>
      <c r="L5" s="213"/>
      <c r="M5" s="213"/>
      <c r="N5" s="213"/>
      <c r="O5" s="213"/>
      <c r="P5" s="213"/>
      <c r="Q5" s="213"/>
      <c r="R5" s="213"/>
      <c r="S5" s="213"/>
      <c r="T5" s="213"/>
    </row>
    <row r="6" spans="1:20" s="190" customFormat="1" ht="12" customHeight="1">
      <c r="A6" s="213"/>
      <c r="B6" s="213"/>
      <c r="C6" s="213"/>
      <c r="D6" s="213"/>
      <c r="F6" s="318" t="s">
        <v>93</v>
      </c>
      <c r="G6" s="320">
        <v>2</v>
      </c>
      <c r="H6" s="321">
        <v>3</v>
      </c>
      <c r="I6" s="319">
        <v>4</v>
      </c>
      <c r="J6" s="213">
        <v>4</v>
      </c>
      <c r="K6" s="213"/>
      <c r="L6" s="213"/>
      <c r="M6" s="213"/>
      <c r="N6" s="213"/>
      <c r="O6" s="213"/>
      <c r="P6" s="213"/>
      <c r="Q6" s="213"/>
      <c r="R6" s="213"/>
      <c r="S6" s="213"/>
      <c r="T6" s="213"/>
    </row>
    <row r="7" spans="1:20" s="190" customFormat="1" ht="18.75">
      <c r="A7" s="213"/>
      <c r="B7" s="213"/>
      <c r="C7" s="213"/>
      <c r="D7" s="213"/>
      <c r="F7" s="333">
        <v>1</v>
      </c>
      <c r="G7" s="415" t="s">
        <v>493</v>
      </c>
      <c r="H7" s="315" t="str">
        <f>IF(dateCh="","",dateCh)</f>
        <v>27.12.2018</v>
      </c>
      <c r="I7" s="196" t="s">
        <v>494</v>
      </c>
      <c r="J7" s="332"/>
      <c r="K7" s="213"/>
      <c r="L7" s="213"/>
      <c r="M7" s="213"/>
      <c r="N7" s="213"/>
      <c r="O7" s="213"/>
      <c r="P7" s="213"/>
      <c r="Q7" s="213"/>
      <c r="R7" s="213"/>
      <c r="S7" s="213"/>
      <c r="T7" s="213"/>
    </row>
    <row r="8" spans="1:20" s="190" customFormat="1" ht="45">
      <c r="A8" s="1201">
        <v>1</v>
      </c>
      <c r="B8" s="213"/>
      <c r="C8" s="213"/>
      <c r="D8" s="213"/>
      <c r="F8" s="333" t="str">
        <f>"2." &amp;mergeValue(A8)</f>
        <v>2.1</v>
      </c>
      <c r="G8" s="415" t="s">
        <v>495</v>
      </c>
      <c r="H8" s="315"/>
      <c r="I8" s="196" t="s">
        <v>591</v>
      </c>
      <c r="J8" s="332"/>
      <c r="K8" s="213"/>
      <c r="L8" s="213"/>
      <c r="M8" s="213"/>
      <c r="N8" s="213"/>
      <c r="O8" s="213"/>
      <c r="P8" s="213"/>
      <c r="Q8" s="213"/>
      <c r="R8" s="213"/>
      <c r="S8" s="213"/>
      <c r="T8" s="213"/>
    </row>
    <row r="9" spans="1:20" s="190" customFormat="1" ht="22.5">
      <c r="A9" s="1201"/>
      <c r="B9" s="213"/>
      <c r="C9" s="213"/>
      <c r="D9" s="213"/>
      <c r="F9" s="333" t="str">
        <f>"3." &amp;mergeValue(A9)</f>
        <v>3.1</v>
      </c>
      <c r="G9" s="415" t="s">
        <v>496</v>
      </c>
      <c r="H9" s="315"/>
      <c r="I9" s="196" t="s">
        <v>589</v>
      </c>
      <c r="J9" s="332"/>
      <c r="K9" s="213"/>
      <c r="L9" s="213"/>
      <c r="M9" s="213"/>
      <c r="N9" s="213"/>
      <c r="O9" s="213"/>
      <c r="P9" s="213"/>
      <c r="Q9" s="213"/>
      <c r="R9" s="213"/>
      <c r="S9" s="213"/>
      <c r="T9" s="213"/>
    </row>
    <row r="10" spans="1:20" s="190" customFormat="1" ht="22.5">
      <c r="A10" s="1201"/>
      <c r="B10" s="213"/>
      <c r="C10" s="213"/>
      <c r="D10" s="213"/>
      <c r="F10" s="333" t="str">
        <f>"4."&amp;mergeValue(A10)</f>
        <v>4.1</v>
      </c>
      <c r="G10" s="415" t="s">
        <v>497</v>
      </c>
      <c r="H10" s="316" t="s">
        <v>458</v>
      </c>
      <c r="I10" s="196"/>
      <c r="J10" s="332"/>
      <c r="K10" s="213"/>
      <c r="L10" s="213"/>
      <c r="M10" s="213"/>
      <c r="N10" s="213"/>
      <c r="O10" s="213"/>
      <c r="P10" s="213"/>
      <c r="Q10" s="213"/>
      <c r="R10" s="213"/>
      <c r="S10" s="213"/>
      <c r="T10" s="213"/>
    </row>
    <row r="11" spans="1:20" s="190" customFormat="1" ht="18.75">
      <c r="A11" s="1201"/>
      <c r="B11" s="1201">
        <v>1</v>
      </c>
      <c r="C11" s="342"/>
      <c r="D11" s="342"/>
      <c r="F11" s="333" t="str">
        <f>"4."&amp;mergeValue(A11) &amp;"."&amp;mergeValue(B11)</f>
        <v>4.1.1</v>
      </c>
      <c r="G11" s="322" t="s">
        <v>593</v>
      </c>
      <c r="H11" s="315" t="str">
        <f>IF(region_name="","",region_name)</f>
        <v>Ростовская область</v>
      </c>
      <c r="I11" s="196" t="s">
        <v>500</v>
      </c>
      <c r="J11" s="332"/>
      <c r="K11" s="213"/>
      <c r="L11" s="213"/>
      <c r="M11" s="213"/>
      <c r="N11" s="213"/>
      <c r="O11" s="213"/>
      <c r="P11" s="213"/>
      <c r="Q11" s="213"/>
      <c r="R11" s="213"/>
      <c r="S11" s="213"/>
      <c r="T11" s="213"/>
    </row>
    <row r="12" spans="1:20" s="190" customFormat="1" ht="22.5">
      <c r="A12" s="1201"/>
      <c r="B12" s="1201"/>
      <c r="C12" s="1201">
        <v>1</v>
      </c>
      <c r="D12" s="342"/>
      <c r="F12" s="333" t="str">
        <f>"4."&amp;mergeValue(A12) &amp;"."&amp;mergeValue(B12)&amp;"."&amp;mergeValue(C12)</f>
        <v>4.1.1.1</v>
      </c>
      <c r="G12" s="339" t="s">
        <v>498</v>
      </c>
      <c r="H12" s="315"/>
      <c r="I12" s="196" t="s">
        <v>501</v>
      </c>
      <c r="J12" s="332"/>
      <c r="K12" s="213"/>
      <c r="L12" s="213"/>
      <c r="M12" s="213"/>
      <c r="N12" s="213"/>
      <c r="O12" s="213"/>
      <c r="P12" s="213"/>
      <c r="Q12" s="213"/>
      <c r="R12" s="213"/>
      <c r="S12" s="213"/>
      <c r="T12" s="213"/>
    </row>
    <row r="13" spans="1:20" s="190" customFormat="1" ht="39" customHeight="1">
      <c r="A13" s="1201"/>
      <c r="B13" s="1201"/>
      <c r="C13" s="1201"/>
      <c r="D13" s="342">
        <v>1</v>
      </c>
      <c r="F13" s="333" t="str">
        <f>"4."&amp;mergeValue(A13) &amp;"."&amp;mergeValue(B13)&amp;"."&amp;mergeValue(C13)&amp;"."&amp;mergeValue(D13)</f>
        <v>4.1.1.1.1</v>
      </c>
      <c r="G13" s="418" t="s">
        <v>499</v>
      </c>
      <c r="H13" s="315"/>
      <c r="I13" s="1202" t="s">
        <v>592</v>
      </c>
      <c r="J13" s="332"/>
      <c r="K13" s="213"/>
      <c r="L13" s="213"/>
      <c r="M13" s="213"/>
      <c r="N13" s="213"/>
      <c r="O13" s="213"/>
      <c r="P13" s="213"/>
      <c r="Q13" s="213"/>
      <c r="R13" s="213"/>
      <c r="S13" s="213"/>
      <c r="T13" s="213"/>
    </row>
    <row r="14" spans="1:20" s="190" customFormat="1" ht="18.75">
      <c r="A14" s="1201"/>
      <c r="B14" s="1201"/>
      <c r="C14" s="1201"/>
      <c r="D14" s="342"/>
      <c r="F14" s="336"/>
      <c r="G14" s="150" t="s">
        <v>4</v>
      </c>
      <c r="H14" s="341"/>
      <c r="I14" s="1202"/>
      <c r="J14" s="332"/>
      <c r="K14" s="213"/>
      <c r="L14" s="213"/>
      <c r="M14" s="213"/>
      <c r="N14" s="213"/>
      <c r="O14" s="213"/>
      <c r="P14" s="213"/>
      <c r="Q14" s="213"/>
      <c r="R14" s="213"/>
      <c r="S14" s="213"/>
      <c r="T14" s="213"/>
    </row>
    <row r="15" spans="1:20" s="190" customFormat="1" ht="18.75">
      <c r="A15" s="1201"/>
      <c r="B15" s="1201"/>
      <c r="C15" s="342"/>
      <c r="D15" s="342"/>
      <c r="F15" s="419"/>
      <c r="G15" s="195" t="s">
        <v>403</v>
      </c>
      <c r="H15" s="420"/>
      <c r="I15" s="421"/>
      <c r="J15" s="332"/>
      <c r="K15" s="213"/>
      <c r="L15" s="213"/>
      <c r="M15" s="213"/>
      <c r="N15" s="213"/>
      <c r="O15" s="213"/>
      <c r="P15" s="213"/>
      <c r="Q15" s="213"/>
      <c r="R15" s="213"/>
      <c r="S15" s="213"/>
      <c r="T15" s="213"/>
    </row>
    <row r="16" spans="1:20" s="190" customFormat="1" ht="18.75">
      <c r="A16" s="1201"/>
      <c r="B16" s="213"/>
      <c r="C16" s="213"/>
      <c r="D16" s="213"/>
      <c r="F16" s="336"/>
      <c r="G16" s="155" t="s">
        <v>507</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506</v>
      </c>
      <c r="H17" s="337"/>
      <c r="I17" s="338"/>
      <c r="J17" s="332"/>
      <c r="K17" s="213"/>
      <c r="L17" s="213"/>
      <c r="M17" s="213"/>
      <c r="N17" s="213"/>
      <c r="O17" s="213"/>
      <c r="P17" s="213"/>
      <c r="Q17" s="213"/>
      <c r="R17" s="213"/>
      <c r="S17" s="213"/>
      <c r="T17" s="213"/>
    </row>
    <row r="18" spans="1:20" s="324" customFormat="1" ht="3" customHeight="1">
      <c r="A18" s="325"/>
      <c r="B18" s="325"/>
      <c r="C18" s="325"/>
      <c r="D18" s="325"/>
      <c r="F18" s="343"/>
      <c r="G18" s="344"/>
      <c r="H18" s="345"/>
      <c r="I18" s="346"/>
      <c r="J18" s="325"/>
      <c r="K18" s="325"/>
      <c r="L18" s="325"/>
      <c r="M18" s="325"/>
      <c r="N18" s="325"/>
      <c r="O18" s="325"/>
      <c r="P18" s="325"/>
      <c r="Q18" s="325"/>
      <c r="R18" s="325"/>
      <c r="S18" s="325"/>
      <c r="T18" s="325"/>
    </row>
    <row r="19" spans="1:20" s="324" customFormat="1" ht="15" customHeight="1">
      <c r="A19" s="325"/>
      <c r="B19" s="325"/>
      <c r="C19" s="325"/>
      <c r="D19" s="325"/>
      <c r="F19" s="323"/>
      <c r="G19" s="1196" t="s">
        <v>594</v>
      </c>
      <c r="H19" s="1196"/>
      <c r="I19" s="225"/>
      <c r="J19" s="325"/>
      <c r="K19" s="325"/>
      <c r="L19" s="325"/>
      <c r="M19" s="325"/>
      <c r="N19" s="325"/>
      <c r="O19" s="325"/>
      <c r="P19" s="325"/>
      <c r="Q19" s="325"/>
      <c r="R19" s="325"/>
      <c r="S19" s="325"/>
      <c r="T19" s="325"/>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29" t="s">
        <v>667</v>
      </c>
      <c r="M5" s="1229"/>
      <c r="N5" s="1229"/>
      <c r="O5" s="1229"/>
      <c r="P5" s="1229"/>
      <c r="Q5" s="1229"/>
      <c r="R5" s="1229"/>
      <c r="S5" s="1229"/>
      <c r="T5" s="1229"/>
      <c r="U5" s="578"/>
      <c r="V5" s="523"/>
      <c r="W5" s="523"/>
      <c r="X5" s="584"/>
      <c r="Y5" s="584"/>
      <c r="Z5" s="497"/>
    </row>
    <row r="6" spans="1:33" ht="3" customHeight="1">
      <c r="J6" s="481"/>
      <c r="K6" s="481"/>
      <c r="L6" s="477"/>
      <c r="M6" s="477"/>
      <c r="N6" s="477"/>
      <c r="O6" s="480"/>
      <c r="P6" s="480"/>
      <c r="Q6" s="480"/>
      <c r="R6" s="480"/>
      <c r="S6" s="480"/>
      <c r="T6" s="480"/>
      <c r="U6" s="477"/>
      <c r="V6" s="477"/>
    </row>
    <row r="7" spans="1:33" s="523" customFormat="1" ht="22.5">
      <c r="A7" s="584"/>
      <c r="B7" s="584"/>
      <c r="C7" s="584"/>
      <c r="D7" s="584"/>
      <c r="E7" s="584"/>
      <c r="F7" s="584"/>
      <c r="G7" s="590"/>
      <c r="H7" s="590"/>
      <c r="I7" s="531"/>
      <c r="J7" s="529"/>
      <c r="K7" s="529"/>
      <c r="L7" s="524"/>
      <c r="M7" s="616" t="s">
        <v>503</v>
      </c>
      <c r="N7" s="665"/>
      <c r="O7" s="1247" t="str">
        <f>IF(NameOrPr_ch="",IF(NameOrPr="","",NameOrPr),NameOrPr_ch)</f>
        <v>Региональная служба по тарифам Ростовской области</v>
      </c>
      <c r="P7" s="1248"/>
      <c r="Q7" s="1248"/>
      <c r="R7" s="1248"/>
      <c r="S7" s="1248"/>
      <c r="T7" s="1249"/>
      <c r="U7" s="668"/>
      <c r="V7" s="524"/>
      <c r="AC7" s="584"/>
      <c r="AD7" s="584"/>
      <c r="AE7" s="584"/>
      <c r="AF7" s="584"/>
      <c r="AG7" s="584"/>
    </row>
    <row r="8" spans="1:33" s="491" customFormat="1" ht="18.75">
      <c r="A8" s="505"/>
      <c r="B8" s="505"/>
      <c r="C8" s="505"/>
      <c r="D8" s="505"/>
      <c r="E8" s="505"/>
      <c r="F8" s="505"/>
      <c r="G8" s="505"/>
      <c r="H8" s="505"/>
      <c r="L8" s="499"/>
      <c r="M8" s="616" t="s">
        <v>597</v>
      </c>
      <c r="N8" s="665"/>
      <c r="O8" s="1247" t="str">
        <f>IF(datePr_ch="",IF(datePr="","",datePr),datePr_ch)</f>
        <v>18.12.2018</v>
      </c>
      <c r="P8" s="1248"/>
      <c r="Q8" s="1248"/>
      <c r="R8" s="1248"/>
      <c r="S8" s="1248"/>
      <c r="T8" s="1249"/>
      <c r="U8" s="666"/>
      <c r="V8" s="486"/>
      <c r="AC8" s="505"/>
      <c r="AD8" s="505"/>
      <c r="AE8" s="505"/>
      <c r="AF8" s="505"/>
      <c r="AG8" s="505"/>
    </row>
    <row r="9" spans="1:33" s="491" customFormat="1" ht="18.75">
      <c r="A9" s="505"/>
      <c r="B9" s="505"/>
      <c r="C9" s="505"/>
      <c r="D9" s="505"/>
      <c r="E9" s="505"/>
      <c r="F9" s="505"/>
      <c r="G9" s="505"/>
      <c r="H9" s="505"/>
      <c r="L9" s="552"/>
      <c r="M9" s="616" t="s">
        <v>596</v>
      </c>
      <c r="N9" s="665"/>
      <c r="O9" s="1247" t="str">
        <f>IF(numberPr_ch="",IF(numberPr="","",numberPr),numberPr_ch)</f>
        <v>84/1</v>
      </c>
      <c r="P9" s="1248"/>
      <c r="Q9" s="1248"/>
      <c r="R9" s="1248"/>
      <c r="S9" s="1248"/>
      <c r="T9" s="1249"/>
      <c r="U9" s="666"/>
      <c r="V9" s="486"/>
      <c r="AC9" s="505"/>
      <c r="AD9" s="505"/>
      <c r="AE9" s="505"/>
      <c r="AF9" s="505"/>
      <c r="AG9" s="505"/>
    </row>
    <row r="10" spans="1:33" s="491" customFormat="1" ht="18.75">
      <c r="A10" s="505"/>
      <c r="B10" s="505"/>
      <c r="C10" s="505"/>
      <c r="D10" s="505"/>
      <c r="E10" s="505"/>
      <c r="F10" s="505"/>
      <c r="G10" s="505"/>
      <c r="H10" s="505"/>
      <c r="L10" s="552"/>
      <c r="M10" s="616" t="s">
        <v>502</v>
      </c>
      <c r="N10" s="665"/>
      <c r="O10" s="1247" t="str">
        <f>IF(IstPub_ch="",IF(IstPub="","",IstPub),IstPub_ch)</f>
        <v>www.rst.donland.ru</v>
      </c>
      <c r="P10" s="1248"/>
      <c r="Q10" s="1248"/>
      <c r="R10" s="1248"/>
      <c r="S10" s="1248"/>
      <c r="T10" s="1249"/>
      <c r="U10" s="666"/>
      <c r="V10" s="486"/>
      <c r="AC10" s="505"/>
      <c r="AD10" s="505"/>
      <c r="AE10" s="505"/>
      <c r="AF10" s="505"/>
      <c r="AG10" s="505"/>
    </row>
    <row r="11" spans="1:33" s="491" customFormat="1" ht="11.25" hidden="1">
      <c r="A11" s="505"/>
      <c r="B11" s="505"/>
      <c r="C11" s="505"/>
      <c r="D11" s="505"/>
      <c r="E11" s="505"/>
      <c r="F11" s="505"/>
      <c r="G11" s="505"/>
      <c r="H11" s="505"/>
      <c r="L11" s="552"/>
      <c r="M11" s="552"/>
      <c r="N11" s="566"/>
      <c r="O11" s="581"/>
      <c r="P11" s="581"/>
      <c r="Q11" s="581"/>
      <c r="R11" s="581"/>
      <c r="S11" s="581"/>
      <c r="T11" s="581"/>
      <c r="U11" s="486"/>
      <c r="V11" s="486"/>
      <c r="Z11" s="503" t="s">
        <v>373</v>
      </c>
      <c r="AC11" s="505"/>
      <c r="AD11" s="505"/>
      <c r="AE11" s="505"/>
      <c r="AF11" s="505"/>
      <c r="AG11" s="505"/>
    </row>
    <row r="12" spans="1:33">
      <c r="J12" s="481"/>
      <c r="K12" s="481"/>
      <c r="L12" s="477"/>
      <c r="M12" s="477"/>
      <c r="N12" s="477"/>
      <c r="O12" s="1246"/>
      <c r="P12" s="1246"/>
      <c r="Q12" s="1246"/>
      <c r="R12" s="1246"/>
      <c r="S12" s="1246"/>
      <c r="T12" s="1246"/>
      <c r="U12" s="1246"/>
      <c r="V12" s="1246"/>
      <c r="W12" s="1246"/>
      <c r="X12" s="1246"/>
      <c r="Y12" s="1246"/>
      <c r="Z12" s="1246"/>
    </row>
    <row r="13" spans="1:33" ht="14.25" customHeight="1">
      <c r="J13" s="481"/>
      <c r="K13" s="481"/>
      <c r="L13" s="1213" t="s">
        <v>454</v>
      </c>
      <c r="M13" s="1213"/>
      <c r="N13" s="1213"/>
      <c r="O13" s="1213"/>
      <c r="P13" s="1213"/>
      <c r="Q13" s="1213"/>
      <c r="R13" s="1213"/>
      <c r="S13" s="1213"/>
      <c r="T13" s="1213"/>
      <c r="U13" s="1213"/>
      <c r="V13" s="1213"/>
      <c r="W13" s="1213"/>
      <c r="X13" s="1213"/>
      <c r="Y13" s="1213"/>
      <c r="Z13" s="1213"/>
      <c r="AA13" s="1213"/>
      <c r="AB13" s="1149" t="s">
        <v>455</v>
      </c>
    </row>
    <row r="14" spans="1:33" ht="14.25" customHeight="1">
      <c r="J14" s="481"/>
      <c r="K14" s="481"/>
      <c r="L14" s="1213" t="s">
        <v>92</v>
      </c>
      <c r="M14" s="1213" t="s">
        <v>640</v>
      </c>
      <c r="N14" s="577"/>
      <c r="O14" s="1149" t="s">
        <v>642</v>
      </c>
      <c r="P14" s="1149"/>
      <c r="Q14" s="1149"/>
      <c r="R14" s="1149"/>
      <c r="S14" s="1149"/>
      <c r="T14" s="1149"/>
      <c r="U14" s="1149"/>
      <c r="V14" s="1149"/>
      <c r="W14" s="1149"/>
      <c r="X14" s="1149"/>
      <c r="Y14" s="1149"/>
      <c r="Z14" s="1213" t="s">
        <v>341</v>
      </c>
      <c r="AA14" s="1245" t="s">
        <v>275</v>
      </c>
      <c r="AB14" s="1149"/>
    </row>
    <row r="15" spans="1:33" s="523" customFormat="1" ht="14.25" customHeight="1">
      <c r="A15" s="584"/>
      <c r="B15" s="584"/>
      <c r="C15" s="584"/>
      <c r="D15" s="584"/>
      <c r="E15" s="584"/>
      <c r="F15" s="584"/>
      <c r="G15" s="590"/>
      <c r="H15" s="590"/>
      <c r="I15" s="531"/>
      <c r="J15" s="529"/>
      <c r="K15" s="529"/>
      <c r="L15" s="1213"/>
      <c r="M15" s="1213"/>
      <c r="N15" s="577"/>
      <c r="O15" s="1257" t="s">
        <v>668</v>
      </c>
      <c r="P15" s="1257" t="s">
        <v>621</v>
      </c>
      <c r="Q15" s="1257" t="s">
        <v>622</v>
      </c>
      <c r="R15" s="1257" t="s">
        <v>271</v>
      </c>
      <c r="S15" s="1257"/>
      <c r="T15" s="1257" t="s">
        <v>271</v>
      </c>
      <c r="U15" s="1257"/>
      <c r="V15" s="651"/>
      <c r="W15" s="1256" t="s">
        <v>655</v>
      </c>
      <c r="X15" s="1256"/>
      <c r="Y15" s="1256"/>
      <c r="Z15" s="1213"/>
      <c r="AA15" s="1245"/>
      <c r="AB15" s="1149"/>
      <c r="AC15" s="584"/>
      <c r="AD15" s="584"/>
      <c r="AE15" s="584"/>
      <c r="AF15" s="584"/>
      <c r="AG15" s="584"/>
    </row>
    <row r="16" spans="1:33" ht="56.25" customHeight="1">
      <c r="J16" s="481"/>
      <c r="K16" s="481"/>
      <c r="L16" s="1213"/>
      <c r="M16" s="1213"/>
      <c r="N16" s="577"/>
      <c r="O16" s="1257"/>
      <c r="P16" s="1257"/>
      <c r="Q16" s="1257"/>
      <c r="R16" s="535" t="s">
        <v>623</v>
      </c>
      <c r="S16" s="535" t="s">
        <v>624</v>
      </c>
      <c r="T16" s="535" t="s">
        <v>625</v>
      </c>
      <c r="U16" s="535" t="s">
        <v>626</v>
      </c>
      <c r="V16" s="535"/>
      <c r="W16" s="536" t="s">
        <v>274</v>
      </c>
      <c r="X16" s="1258" t="s">
        <v>273</v>
      </c>
      <c r="Y16" s="1258"/>
      <c r="Z16" s="1213"/>
      <c r="AA16" s="1245"/>
      <c r="AB16" s="1149"/>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31">
        <f ca="1">OFFSET(X17,0,-1)+1</f>
        <v>11</v>
      </c>
      <c r="Y17" s="1231"/>
      <c r="Z17" s="487">
        <f ca="1">OFFSET(Z17,0,-2)+1</f>
        <v>12</v>
      </c>
      <c r="AB17" s="487">
        <f ca="1">OFFSET(AB17,0,-2)+1</f>
        <v>13</v>
      </c>
    </row>
    <row r="18" spans="1:33" ht="22.5">
      <c r="A18" s="1232">
        <v>1</v>
      </c>
      <c r="B18" s="1052"/>
      <c r="C18" s="1052"/>
      <c r="D18" s="1052"/>
      <c r="E18" s="1053"/>
      <c r="F18" s="1054"/>
      <c r="G18" s="1052"/>
      <c r="H18" s="1052"/>
      <c r="I18" s="1040"/>
      <c r="J18" s="1045"/>
      <c r="K18" s="1045"/>
      <c r="L18" s="592">
        <f>mergeValue(A18)</f>
        <v>1</v>
      </c>
      <c r="M18" s="640" t="s">
        <v>20</v>
      </c>
      <c r="N18" s="579"/>
      <c r="O18" s="1244"/>
      <c r="P18" s="1244"/>
      <c r="Q18" s="1244"/>
      <c r="R18" s="1244"/>
      <c r="S18" s="1244"/>
      <c r="T18" s="1244"/>
      <c r="U18" s="1244"/>
      <c r="V18" s="1244"/>
      <c r="W18" s="1244"/>
      <c r="X18" s="1244"/>
      <c r="Y18" s="1244"/>
      <c r="Z18" s="1244"/>
      <c r="AA18" s="1244"/>
      <c r="AB18" s="629" t="s">
        <v>477</v>
      </c>
    </row>
    <row r="19" spans="1:33" ht="22.5">
      <c r="A19" s="1232"/>
      <c r="B19" s="1232">
        <v>1</v>
      </c>
      <c r="C19" s="1052"/>
      <c r="D19" s="1052"/>
      <c r="E19" s="1054"/>
      <c r="F19" s="1054"/>
      <c r="G19" s="1052"/>
      <c r="H19" s="1052"/>
      <c r="I19" s="1047"/>
      <c r="J19" s="1042"/>
      <c r="K19" s="1041"/>
      <c r="L19" s="592" t="str">
        <f>mergeValue(A19) &amp;"."&amp; mergeValue(B19)</f>
        <v>1.1</v>
      </c>
      <c r="M19" s="546" t="s">
        <v>16</v>
      </c>
      <c r="N19" s="579"/>
      <c r="O19" s="1244"/>
      <c r="P19" s="1244"/>
      <c r="Q19" s="1244"/>
      <c r="R19" s="1244"/>
      <c r="S19" s="1244"/>
      <c r="T19" s="1244"/>
      <c r="U19" s="1244"/>
      <c r="V19" s="1244"/>
      <c r="W19" s="1244"/>
      <c r="X19" s="1244"/>
      <c r="Y19" s="1244"/>
      <c r="Z19" s="1244"/>
      <c r="AA19" s="1244"/>
      <c r="AB19" s="629" t="s">
        <v>478</v>
      </c>
    </row>
    <row r="20" spans="1:33" ht="22.5">
      <c r="A20" s="1232"/>
      <c r="B20" s="1232"/>
      <c r="C20" s="1232">
        <v>1</v>
      </c>
      <c r="D20" s="1052"/>
      <c r="E20" s="1054"/>
      <c r="F20" s="1054"/>
      <c r="G20" s="1052"/>
      <c r="H20" s="1052"/>
      <c r="I20" s="1047"/>
      <c r="J20" s="1042"/>
      <c r="K20" s="1041"/>
      <c r="L20" s="592" t="str">
        <f>mergeValue(A20) &amp;"."&amp; mergeValue(B20)&amp;"."&amp; mergeValue(C20)</f>
        <v>1.1.1</v>
      </c>
      <c r="M20" s="547" t="s">
        <v>7</v>
      </c>
      <c r="N20" s="579"/>
      <c r="O20" s="1244"/>
      <c r="P20" s="1244"/>
      <c r="Q20" s="1244"/>
      <c r="R20" s="1244"/>
      <c r="S20" s="1244"/>
      <c r="T20" s="1244"/>
      <c r="U20" s="1244"/>
      <c r="V20" s="1244"/>
      <c r="W20" s="1244"/>
      <c r="X20" s="1244"/>
      <c r="Y20" s="1244"/>
      <c r="Z20" s="1244"/>
      <c r="AA20" s="1244"/>
      <c r="AB20" s="629" t="s">
        <v>634</v>
      </c>
    </row>
    <row r="21" spans="1:33" ht="22.5">
      <c r="A21" s="1232"/>
      <c r="B21" s="1232"/>
      <c r="C21" s="1232"/>
      <c r="D21" s="1232">
        <v>1</v>
      </c>
      <c r="E21" s="1054"/>
      <c r="F21" s="1054"/>
      <c r="G21" s="1052"/>
      <c r="H21" s="1052"/>
      <c r="I21" s="1047"/>
      <c r="J21" s="1042"/>
      <c r="K21" s="1041"/>
      <c r="L21" s="592" t="str">
        <f>mergeValue(A21) &amp;"."&amp; mergeValue(B21)&amp;"."&amp; mergeValue(C21)&amp;"."&amp; mergeValue(D21)</f>
        <v>1.1.1.1</v>
      </c>
      <c r="M21" s="548" t="s">
        <v>22</v>
      </c>
      <c r="N21" s="579"/>
      <c r="O21" s="1244"/>
      <c r="P21" s="1244"/>
      <c r="Q21" s="1244"/>
      <c r="R21" s="1244"/>
      <c r="S21" s="1244"/>
      <c r="T21" s="1244"/>
      <c r="U21" s="1244"/>
      <c r="V21" s="1244"/>
      <c r="W21" s="1244"/>
      <c r="X21" s="1244"/>
      <c r="Y21" s="1244"/>
      <c r="Z21" s="1244"/>
      <c r="AA21" s="1244"/>
      <c r="AB21" s="629" t="s">
        <v>635</v>
      </c>
    </row>
    <row r="22" spans="1:33" ht="0.2" customHeight="1">
      <c r="A22" s="1232"/>
      <c r="B22" s="1232"/>
      <c r="C22" s="1232"/>
      <c r="D22" s="1232"/>
      <c r="E22" s="1232">
        <v>1</v>
      </c>
      <c r="F22" s="1054"/>
      <c r="G22" s="1052"/>
      <c r="H22" s="1052"/>
      <c r="I22" s="1046"/>
      <c r="J22" s="1042"/>
      <c r="K22" s="1041"/>
      <c r="L22" s="592"/>
      <c r="M22" s="554"/>
      <c r="N22" s="580"/>
      <c r="O22" s="630"/>
      <c r="P22" s="630"/>
      <c r="Q22" s="630"/>
      <c r="R22" s="630"/>
      <c r="S22" s="630"/>
      <c r="T22" s="630"/>
      <c r="U22" s="630"/>
      <c r="V22" s="630"/>
      <c r="W22" s="630"/>
      <c r="X22" s="630"/>
      <c r="Y22" s="630"/>
      <c r="Z22" s="630"/>
      <c r="AA22" s="508"/>
      <c r="AB22" s="629"/>
    </row>
    <row r="23" spans="1:33" ht="90">
      <c r="A23" s="1232"/>
      <c r="B23" s="1232"/>
      <c r="C23" s="1232"/>
      <c r="D23" s="1232"/>
      <c r="E23" s="1232"/>
      <c r="F23" s="1232">
        <v>1</v>
      </c>
      <c r="G23" s="1052"/>
      <c r="H23" s="1052"/>
      <c r="I23" s="1254"/>
      <c r="J23" s="1042"/>
      <c r="K23" s="1041"/>
      <c r="L23" s="592" t="str">
        <f>mergeValue(A23) &amp;"."&amp; mergeValue(B23)&amp;"."&amp; mergeValue(C23)&amp;"."&amp; mergeValue(D23)&amp;"."&amp; mergeValue(F23)</f>
        <v>1.1.1.1.1</v>
      </c>
      <c r="M23" s="555" t="s">
        <v>10</v>
      </c>
      <c r="N23" s="580"/>
      <c r="O23" s="1235"/>
      <c r="P23" s="1236"/>
      <c r="Q23" s="1236"/>
      <c r="R23" s="1236"/>
      <c r="S23" s="1236"/>
      <c r="T23" s="1236"/>
      <c r="U23" s="1236"/>
      <c r="V23" s="1236"/>
      <c r="W23" s="1236"/>
      <c r="X23" s="1236"/>
      <c r="Y23" s="1236"/>
      <c r="Z23" s="1236"/>
      <c r="AA23" s="1237"/>
      <c r="AB23" s="629" t="s">
        <v>636</v>
      </c>
      <c r="AD23" s="504" t="str">
        <f>strCheckUnique(AE23:AE28)</f>
        <v/>
      </c>
      <c r="AF23" s="504"/>
    </row>
    <row r="24" spans="1:33" ht="135">
      <c r="A24" s="1232"/>
      <c r="B24" s="1232"/>
      <c r="C24" s="1232"/>
      <c r="D24" s="1232"/>
      <c r="E24" s="1232"/>
      <c r="F24" s="1232"/>
      <c r="G24" s="1232">
        <v>1</v>
      </c>
      <c r="H24" s="1052"/>
      <c r="I24" s="1254"/>
      <c r="J24" s="1255"/>
      <c r="K24" s="1048"/>
      <c r="L24" s="592" t="str">
        <f>mergeValue(A24) &amp;"."&amp; mergeValue(B24)&amp;"."&amp; mergeValue(C24)&amp;"."&amp; mergeValue(D24)&amp;"."&amp; mergeValue(F24)&amp;"."&amp; mergeValue(G24)</f>
        <v>1.1.1.1.1.1</v>
      </c>
      <c r="M24" s="1068" t="s">
        <v>651</v>
      </c>
      <c r="N24" s="645"/>
      <c r="O24" s="562"/>
      <c r="P24" s="562"/>
      <c r="Q24" s="562"/>
      <c r="R24" s="493"/>
      <c r="S24" s="1093"/>
      <c r="T24" s="493"/>
      <c r="U24" s="1093"/>
      <c r="V24" s="583" t="str">
        <f>W24 &amp; "-" &amp; Y24</f>
        <v>-</v>
      </c>
      <c r="W24" s="1242"/>
      <c r="X24" s="1228" t="s">
        <v>84</v>
      </c>
      <c r="Y24" s="1242"/>
      <c r="Z24" s="1228" t="s">
        <v>85</v>
      </c>
      <c r="AA24" s="537"/>
      <c r="AB24" s="629" t="s">
        <v>669</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32"/>
      <c r="B25" s="1232"/>
      <c r="C25" s="1232"/>
      <c r="D25" s="1232"/>
      <c r="E25" s="1232"/>
      <c r="F25" s="1232"/>
      <c r="G25" s="1232"/>
      <c r="H25" s="1052">
        <v>1</v>
      </c>
      <c r="I25" s="1254"/>
      <c r="J25" s="1255"/>
      <c r="K25" s="1048"/>
      <c r="L25" s="592" t="str">
        <f>mergeValue(A25) &amp;"."&amp; mergeValue(B25)&amp;"."&amp; mergeValue(C25)&amp;"."&amp; mergeValue(D25)&amp;"."&amp; mergeValue(F25)&amp;"."&amp; mergeValue(G25)&amp;"."&amp; mergeValue(H25)</f>
        <v>1.1.1.1.1.1.1</v>
      </c>
      <c r="M25" s="1070"/>
      <c r="N25" s="494"/>
      <c r="O25" s="562"/>
      <c r="P25" s="562"/>
      <c r="Q25" s="562"/>
      <c r="R25" s="493"/>
      <c r="S25" s="1093"/>
      <c r="T25" s="493"/>
      <c r="U25" s="1093"/>
      <c r="V25" s="583" t="str">
        <f>W25 &amp; "-" &amp; Y25</f>
        <v>-</v>
      </c>
      <c r="W25" s="1242"/>
      <c r="X25" s="1228"/>
      <c r="Y25" s="1242"/>
      <c r="Z25" s="1228"/>
      <c r="AA25" s="669"/>
      <c r="AB25" s="1203" t="s">
        <v>670</v>
      </c>
      <c r="AC25" s="500" t="str">
        <f>strCheckDate(O25:AA25)</f>
        <v/>
      </c>
      <c r="AF25" s="504"/>
    </row>
    <row r="26" spans="1:33" ht="14.25" hidden="1" customHeight="1">
      <c r="A26" s="1232"/>
      <c r="B26" s="1232"/>
      <c r="C26" s="1232"/>
      <c r="D26" s="1232"/>
      <c r="E26" s="1232"/>
      <c r="F26" s="1232"/>
      <c r="G26" s="1232"/>
      <c r="H26" s="1052"/>
      <c r="I26" s="1254"/>
      <c r="J26" s="1255"/>
      <c r="K26" s="1048"/>
      <c r="L26" s="599"/>
      <c r="M26" s="645"/>
      <c r="N26" s="645"/>
      <c r="O26" s="562"/>
      <c r="P26" s="493"/>
      <c r="Q26" s="493"/>
      <c r="R26" s="493"/>
      <c r="S26" s="493"/>
      <c r="T26" s="493"/>
      <c r="U26" s="559"/>
      <c r="V26" s="583"/>
      <c r="W26" s="1227"/>
      <c r="X26" s="1228"/>
      <c r="Y26" s="1227"/>
      <c r="Z26" s="1228"/>
      <c r="AA26" s="537"/>
      <c r="AB26" s="1204"/>
      <c r="AF26" s="504">
        <f ca="1">OFFSET(AF26,-1,0)</f>
        <v>0</v>
      </c>
    </row>
    <row r="27" spans="1:33" s="475" customFormat="1" ht="15" customHeight="1">
      <c r="A27" s="1232"/>
      <c r="B27" s="1232"/>
      <c r="C27" s="1232"/>
      <c r="D27" s="1232"/>
      <c r="E27" s="1232"/>
      <c r="F27" s="1232"/>
      <c r="G27" s="1232"/>
      <c r="H27" s="1052"/>
      <c r="I27" s="1254"/>
      <c r="J27" s="1255"/>
      <c r="K27" s="1049"/>
      <c r="L27" s="538"/>
      <c r="M27" s="557" t="s">
        <v>41</v>
      </c>
      <c r="N27" s="551"/>
      <c r="O27" s="545"/>
      <c r="P27" s="545"/>
      <c r="Q27" s="545"/>
      <c r="R27" s="545"/>
      <c r="S27" s="545"/>
      <c r="T27" s="545"/>
      <c r="U27" s="545"/>
      <c r="V27" s="545"/>
      <c r="W27" s="563"/>
      <c r="X27" s="564"/>
      <c r="Y27" s="563"/>
      <c r="Z27" s="551"/>
      <c r="AA27" s="560"/>
      <c r="AB27" s="1205"/>
      <c r="AC27" s="501"/>
      <c r="AD27" s="501"/>
      <c r="AE27" s="501"/>
      <c r="AF27" s="501"/>
      <c r="AG27" s="501"/>
    </row>
    <row r="28" spans="1:33" s="475" customFormat="1" ht="15" customHeight="1">
      <c r="A28" s="1232"/>
      <c r="B28" s="1232"/>
      <c r="C28" s="1232"/>
      <c r="D28" s="1232"/>
      <c r="E28" s="1232"/>
      <c r="F28" s="1232"/>
      <c r="G28" s="1052"/>
      <c r="H28" s="1052"/>
      <c r="I28" s="1254"/>
      <c r="J28" s="1050"/>
      <c r="K28" s="1049"/>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32"/>
      <c r="B29" s="1232"/>
      <c r="C29" s="1232"/>
      <c r="D29" s="1232"/>
      <c r="E29" s="1232"/>
      <c r="F29" s="1055"/>
      <c r="G29" s="1052"/>
      <c r="H29" s="1052"/>
      <c r="I29" s="1046"/>
      <c r="J29" s="1044"/>
      <c r="K29" s="1049"/>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32"/>
      <c r="B30" s="1232"/>
      <c r="C30" s="1232"/>
      <c r="D30" s="1054"/>
      <c r="E30" s="1055"/>
      <c r="F30" s="1055"/>
      <c r="G30" s="1052"/>
      <c r="H30" s="1052"/>
      <c r="I30" s="1051"/>
      <c r="J30" s="1044"/>
      <c r="K30" s="1040"/>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8" customFormat="1">
      <c r="A31" s="1232"/>
      <c r="B31" s="1232"/>
      <c r="C31" s="1232"/>
      <c r="D31" s="1056"/>
      <c r="E31" s="1056"/>
      <c r="F31" s="1056"/>
      <c r="G31" s="1057"/>
      <c r="H31" s="1056"/>
      <c r="I31" s="1049"/>
      <c r="J31" s="1044"/>
      <c r="K31" s="1049"/>
      <c r="L31" s="687"/>
      <c r="M31" s="1039" t="s">
        <v>17</v>
      </c>
      <c r="N31" s="1000"/>
      <c r="O31" s="1000"/>
      <c r="P31" s="1000"/>
      <c r="Q31" s="1000"/>
      <c r="R31" s="1000"/>
      <c r="S31" s="1000"/>
      <c r="T31" s="1000"/>
      <c r="U31" s="1000"/>
      <c r="V31" s="1000"/>
      <c r="W31" s="1000"/>
      <c r="X31" s="1000"/>
      <c r="Y31" s="1000"/>
      <c r="Z31" s="1000"/>
      <c r="AA31" s="1000"/>
      <c r="AB31" s="761"/>
      <c r="AC31" s="1009"/>
      <c r="AD31" s="1009"/>
      <c r="AE31" s="1009"/>
      <c r="AF31" s="1009"/>
      <c r="AG31" s="1009"/>
    </row>
    <row r="32" spans="1:33" s="475" customFormat="1" ht="15" customHeight="1">
      <c r="A32" s="1232"/>
      <c r="B32" s="1232"/>
      <c r="C32" s="1056"/>
      <c r="D32" s="1056"/>
      <c r="E32" s="1056"/>
      <c r="F32" s="1056"/>
      <c r="G32" s="1057"/>
      <c r="H32" s="1056"/>
      <c r="I32" s="1049"/>
      <c r="J32" s="1044"/>
      <c r="K32" s="1049"/>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32"/>
      <c r="B33" s="1056"/>
      <c r="C33" s="1056"/>
      <c r="D33" s="1056"/>
      <c r="E33" s="1056"/>
      <c r="F33" s="1056"/>
      <c r="G33" s="1057"/>
      <c r="H33" s="1056"/>
      <c r="I33" s="1049"/>
      <c r="J33" s="1044"/>
      <c r="K33" s="1049"/>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1"/>
      <c r="B34" s="1051"/>
      <c r="C34" s="1051"/>
      <c r="D34" s="1051"/>
      <c r="E34" s="1051"/>
      <c r="F34" s="1051"/>
      <c r="G34" s="1058"/>
      <c r="H34" s="1051"/>
      <c r="I34" s="1043"/>
      <c r="J34" s="1044"/>
      <c r="K34" s="1040"/>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6" t="s">
        <v>673</v>
      </c>
      <c r="N36" s="1196"/>
      <c r="O36" s="1196"/>
      <c r="P36" s="1196"/>
      <c r="Q36" s="1196"/>
      <c r="R36" s="1196"/>
      <c r="S36" s="1196"/>
      <c r="T36" s="1196"/>
      <c r="U36" s="1196"/>
      <c r="V36" s="1196"/>
      <c r="W36" s="1196"/>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sheetPr codeName="List05_10">
    <tabColor theme="0" tint="-0.249977111117893"/>
  </sheetPr>
  <dimension ref="A1:T15"/>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209</v>
      </c>
    </row>
    <row r="2" spans="1:20" ht="22.5">
      <c r="F2" s="1197" t="s">
        <v>492</v>
      </c>
      <c r="G2" s="1198"/>
      <c r="H2" s="1199"/>
      <c r="I2" s="434"/>
    </row>
    <row r="3" spans="1:20" ht="3" customHeight="1"/>
    <row r="4" spans="1:20" s="190" customFormat="1" ht="11.25">
      <c r="A4" s="213"/>
      <c r="B4" s="213"/>
      <c r="C4" s="213"/>
      <c r="D4" s="213"/>
      <c r="F4" s="1149" t="s">
        <v>454</v>
      </c>
      <c r="G4" s="1149"/>
      <c r="H4" s="1149"/>
      <c r="I4" s="1200" t="s">
        <v>455</v>
      </c>
      <c r="J4" s="213"/>
      <c r="K4" s="213"/>
      <c r="L4" s="213"/>
      <c r="M4" s="213"/>
      <c r="N4" s="213"/>
      <c r="O4" s="213"/>
      <c r="P4" s="213"/>
      <c r="Q4" s="213"/>
      <c r="R4" s="213"/>
      <c r="S4" s="213"/>
      <c r="T4" s="213"/>
    </row>
    <row r="5" spans="1:20" s="190" customFormat="1" ht="11.25" customHeight="1">
      <c r="A5" s="213"/>
      <c r="B5" s="213"/>
      <c r="C5" s="213"/>
      <c r="D5" s="213"/>
      <c r="F5" s="317" t="s">
        <v>92</v>
      </c>
      <c r="G5" s="335" t="s">
        <v>457</v>
      </c>
      <c r="H5" s="316" t="s">
        <v>442</v>
      </c>
      <c r="I5" s="1200"/>
      <c r="J5" s="213"/>
      <c r="K5" s="213"/>
      <c r="L5" s="213"/>
      <c r="M5" s="213"/>
      <c r="N5" s="213"/>
      <c r="O5" s="213"/>
      <c r="P5" s="213"/>
      <c r="Q5" s="213"/>
      <c r="R5" s="213"/>
      <c r="S5" s="213"/>
      <c r="T5" s="213"/>
    </row>
    <row r="6" spans="1:20" s="190" customFormat="1" ht="12" customHeight="1">
      <c r="A6" s="213"/>
      <c r="B6" s="213"/>
      <c r="C6" s="213"/>
      <c r="D6" s="213"/>
      <c r="F6" s="318" t="s">
        <v>93</v>
      </c>
      <c r="G6" s="320">
        <v>2</v>
      </c>
      <c r="H6" s="321">
        <v>3</v>
      </c>
      <c r="I6" s="319">
        <v>4</v>
      </c>
      <c r="J6" s="213">
        <v>4</v>
      </c>
      <c r="K6" s="213"/>
      <c r="L6" s="213"/>
      <c r="M6" s="213"/>
      <c r="N6" s="213"/>
      <c r="O6" s="213"/>
      <c r="P6" s="213"/>
      <c r="Q6" s="213"/>
      <c r="R6" s="213"/>
      <c r="S6" s="213"/>
      <c r="T6" s="213"/>
    </row>
    <row r="7" spans="1:20" s="190" customFormat="1" ht="18.75">
      <c r="A7" s="213"/>
      <c r="B7" s="213"/>
      <c r="C7" s="213"/>
      <c r="D7" s="213"/>
      <c r="F7" s="333">
        <v>1</v>
      </c>
      <c r="G7" s="415" t="s">
        <v>493</v>
      </c>
      <c r="H7" s="315" t="str">
        <f>IF(dateCh="","",dateCh)</f>
        <v>27.12.2018</v>
      </c>
      <c r="I7" s="196" t="s">
        <v>494</v>
      </c>
      <c r="J7" s="332"/>
      <c r="K7" s="213"/>
      <c r="L7" s="213"/>
      <c r="M7" s="213"/>
      <c r="N7" s="213"/>
      <c r="O7" s="213"/>
      <c r="P7" s="213"/>
      <c r="Q7" s="213"/>
      <c r="R7" s="213"/>
      <c r="S7" s="213"/>
      <c r="T7" s="213"/>
    </row>
    <row r="8" spans="1:20" s="190" customFormat="1" ht="45">
      <c r="A8" s="1201">
        <v>1</v>
      </c>
      <c r="B8" s="213"/>
      <c r="C8" s="213"/>
      <c r="D8" s="213"/>
      <c r="F8" s="333" t="str">
        <f>"2." &amp;mergeValue(A8)</f>
        <v>2.1</v>
      </c>
      <c r="G8" s="415" t="s">
        <v>495</v>
      </c>
      <c r="H8" s="315" t="str">
        <f>IF('Перечень тарифов'!R21="","наименование отсутствует","" &amp; 'Перечень тарифов'!R21 &amp; "")</f>
        <v>наименование отсутствует</v>
      </c>
      <c r="I8" s="196" t="s">
        <v>591</v>
      </c>
      <c r="J8" s="332"/>
      <c r="K8" s="213"/>
      <c r="L8" s="213"/>
      <c r="M8" s="213"/>
      <c r="N8" s="213"/>
      <c r="O8" s="213"/>
      <c r="P8" s="213"/>
      <c r="Q8" s="213"/>
      <c r="R8" s="213"/>
      <c r="S8" s="213"/>
      <c r="T8" s="213"/>
    </row>
    <row r="9" spans="1:20" s="190" customFormat="1" ht="33.75">
      <c r="A9" s="1201"/>
      <c r="B9" s="213"/>
      <c r="C9" s="213"/>
      <c r="D9" s="213"/>
      <c r="F9" s="333" t="str">
        <f>"3." &amp;mergeValue(A9)</f>
        <v>3.1</v>
      </c>
      <c r="G9" s="415" t="s">
        <v>496</v>
      </c>
      <c r="H9" s="315" t="str">
        <f>IF('Перечень тарифов'!F21="","наименование отсутствует","" &amp; 'Перечень тарифов'!F21 &amp; "")</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I9" s="196" t="s">
        <v>589</v>
      </c>
      <c r="J9" s="332"/>
      <c r="K9" s="213"/>
      <c r="L9" s="213"/>
      <c r="M9" s="213"/>
      <c r="N9" s="213"/>
      <c r="O9" s="213"/>
      <c r="P9" s="213"/>
      <c r="Q9" s="213"/>
      <c r="R9" s="213"/>
      <c r="S9" s="213"/>
      <c r="T9" s="213"/>
    </row>
    <row r="10" spans="1:20" s="190" customFormat="1" ht="22.5">
      <c r="A10" s="1201"/>
      <c r="B10" s="213"/>
      <c r="C10" s="213"/>
      <c r="D10" s="213"/>
      <c r="F10" s="333" t="str">
        <f>"4."&amp;mergeValue(A10)</f>
        <v>4.1</v>
      </c>
      <c r="G10" s="415" t="s">
        <v>497</v>
      </c>
      <c r="H10" s="316" t="s">
        <v>458</v>
      </c>
      <c r="I10" s="196"/>
      <c r="J10" s="332"/>
      <c r="K10" s="213"/>
      <c r="L10" s="213"/>
      <c r="M10" s="213"/>
      <c r="N10" s="213"/>
      <c r="O10" s="213"/>
      <c r="P10" s="213"/>
      <c r="Q10" s="213"/>
      <c r="R10" s="213"/>
      <c r="S10" s="213"/>
      <c r="T10" s="213"/>
    </row>
    <row r="11" spans="1:20" s="190" customFormat="1" ht="18.75">
      <c r="A11" s="1201"/>
      <c r="B11" s="1201">
        <v>1</v>
      </c>
      <c r="C11" s="342"/>
      <c r="D11" s="342"/>
      <c r="F11" s="333" t="str">
        <f>"4."&amp;mergeValue(A11) &amp;"."&amp;mergeValue(B11)</f>
        <v>4.1.1</v>
      </c>
      <c r="G11" s="322" t="s">
        <v>593</v>
      </c>
      <c r="H11" s="315" t="str">
        <f>IF(region_name="","",region_name)</f>
        <v>Ростовская область</v>
      </c>
      <c r="I11" s="196" t="s">
        <v>500</v>
      </c>
      <c r="J11" s="332"/>
      <c r="K11" s="213"/>
      <c r="L11" s="213"/>
      <c r="M11" s="213"/>
      <c r="N11" s="213"/>
      <c r="O11" s="213"/>
      <c r="P11" s="213"/>
      <c r="Q11" s="213"/>
      <c r="R11" s="213"/>
      <c r="S11" s="213"/>
      <c r="T11" s="213"/>
    </row>
    <row r="12" spans="1:20" s="190" customFormat="1" ht="22.5">
      <c r="A12" s="1201"/>
      <c r="B12" s="1201"/>
      <c r="C12" s="1201">
        <v>1</v>
      </c>
      <c r="D12" s="342"/>
      <c r="F12" s="333" t="str">
        <f>"4."&amp;mergeValue(A12) &amp;"."&amp;mergeValue(B12)&amp;"."&amp;mergeValue(C12)</f>
        <v>4.1.1.1</v>
      </c>
      <c r="G12" s="339" t="s">
        <v>498</v>
      </c>
      <c r="H12" s="315" t="str">
        <f>IF(Территории!H13="","","" &amp; Территории!H13 &amp; "")</f>
        <v>Город Волгодонск</v>
      </c>
      <c r="I12" s="196" t="s">
        <v>501</v>
      </c>
      <c r="J12" s="332"/>
      <c r="K12" s="213"/>
      <c r="L12" s="213"/>
      <c r="M12" s="213"/>
      <c r="N12" s="213"/>
      <c r="O12" s="213"/>
      <c r="P12" s="213"/>
      <c r="Q12" s="213"/>
      <c r="R12" s="213"/>
      <c r="S12" s="213"/>
      <c r="T12" s="213"/>
    </row>
    <row r="13" spans="1:20" s="190" customFormat="1" ht="56.25">
      <c r="A13" s="1201"/>
      <c r="B13" s="1201"/>
      <c r="C13" s="1201"/>
      <c r="D13" s="342">
        <v>1</v>
      </c>
      <c r="F13" s="333" t="str">
        <f>"4."&amp;mergeValue(A13) &amp;"."&amp;mergeValue(B13)&amp;"."&amp;mergeValue(C13)&amp;"."&amp;mergeValue(D13)</f>
        <v>4.1.1.1.1</v>
      </c>
      <c r="G13" s="418" t="s">
        <v>499</v>
      </c>
      <c r="H13" s="315" t="str">
        <f>IF(Территории!R14="","","" &amp; Территории!R14 &amp; "")</f>
        <v>Город Волгодонск (60712000)</v>
      </c>
      <c r="I13" s="1104" t="s">
        <v>592</v>
      </c>
      <c r="J13" s="332"/>
      <c r="K13" s="213"/>
      <c r="L13" s="213"/>
      <c r="M13" s="213"/>
      <c r="N13" s="213"/>
      <c r="O13" s="213"/>
      <c r="P13" s="213"/>
      <c r="Q13" s="213"/>
      <c r="R13" s="213"/>
      <c r="S13" s="213"/>
      <c r="T13" s="213"/>
    </row>
    <row r="14" spans="1:20" s="324" customFormat="1" ht="3" customHeight="1">
      <c r="A14" s="325"/>
      <c r="B14" s="325"/>
      <c r="C14" s="325"/>
      <c r="D14" s="325"/>
      <c r="F14" s="323"/>
      <c r="G14" s="416"/>
      <c r="H14" s="417"/>
      <c r="I14" s="225"/>
      <c r="J14" s="325"/>
      <c r="K14" s="325"/>
      <c r="L14" s="325"/>
      <c r="M14" s="325"/>
      <c r="N14" s="325"/>
      <c r="O14" s="325"/>
      <c r="P14" s="325"/>
      <c r="Q14" s="325"/>
      <c r="R14" s="325"/>
      <c r="S14" s="325"/>
      <c r="T14" s="325"/>
    </row>
    <row r="15" spans="1:20" s="324" customFormat="1" ht="15" customHeight="1">
      <c r="A15" s="325"/>
      <c r="B15" s="325"/>
      <c r="C15" s="325"/>
      <c r="D15" s="325"/>
      <c r="F15" s="323"/>
      <c r="G15" s="1196" t="s">
        <v>594</v>
      </c>
      <c r="H15" s="1196"/>
      <c r="I15" s="225"/>
      <c r="J15" s="325"/>
      <c r="K15" s="325"/>
      <c r="L15" s="325"/>
      <c r="M15" s="325"/>
      <c r="N15" s="325"/>
      <c r="O15" s="325"/>
      <c r="P15" s="325"/>
      <c r="Q15" s="325"/>
      <c r="R15" s="325"/>
      <c r="S15" s="325"/>
      <c r="T15" s="325"/>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sheetPr codeName="List06_10">
    <tabColor rgb="FFEAEBEE"/>
    <pageSetUpPr fitToPage="1"/>
  </sheetPr>
  <dimension ref="A1:AK30"/>
  <sheetViews>
    <sheetView showGridLines="0" topLeftCell="I4" zoomScaleNormal="100" workbookViewId="0">
      <selection activeCell="AD25" sqref="AD25"/>
    </sheetView>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29" t="s">
        <v>675</v>
      </c>
      <c r="M5" s="1229"/>
      <c r="N5" s="1229"/>
      <c r="O5" s="1229"/>
      <c r="P5" s="1229"/>
      <c r="Q5" s="1229"/>
      <c r="R5" s="1229"/>
      <c r="S5" s="1229"/>
      <c r="T5" s="1229"/>
      <c r="U5" s="578"/>
      <c r="V5" s="578"/>
      <c r="W5" s="523"/>
      <c r="X5" s="523"/>
      <c r="Y5" s="584"/>
      <c r="Z5" s="584"/>
      <c r="AA5" s="584"/>
      <c r="AB5" s="584"/>
      <c r="AC5" s="584"/>
      <c r="AD5" s="584"/>
      <c r="AE5" s="497"/>
    </row>
    <row r="6" spans="1:37" ht="3" customHeight="1">
      <c r="J6" s="481"/>
      <c r="K6" s="481"/>
      <c r="L6" s="477"/>
      <c r="M6" s="477"/>
      <c r="N6" s="477"/>
      <c r="O6" s="480"/>
      <c r="P6" s="480"/>
      <c r="Q6" s="480"/>
      <c r="R6" s="480"/>
      <c r="S6" s="480"/>
      <c r="T6" s="480"/>
      <c r="U6" s="477"/>
    </row>
    <row r="7" spans="1:37" s="523" customFormat="1" ht="22.5">
      <c r="A7" s="584"/>
      <c r="B7" s="584"/>
      <c r="C7" s="584"/>
      <c r="D7" s="584"/>
      <c r="E7" s="584"/>
      <c r="F7" s="584"/>
      <c r="G7" s="590"/>
      <c r="H7" s="590"/>
      <c r="I7" s="531"/>
      <c r="J7" s="529"/>
      <c r="K7" s="529"/>
      <c r="L7" s="524"/>
      <c r="M7" s="671" t="s">
        <v>503</v>
      </c>
      <c r="N7" s="1206" t="str">
        <f>IF(NameOrPr_ch="",IF(NameOrPr="","",NameOrPr),NameOrPr_ch)</f>
        <v>Региональная служба по тарифам Ростовской области</v>
      </c>
      <c r="O7" s="1206"/>
      <c r="P7" s="1206"/>
      <c r="Q7" s="1206"/>
      <c r="R7" s="1206"/>
      <c r="S7" s="1206"/>
      <c r="T7" s="1206"/>
      <c r="U7" s="668"/>
      <c r="AH7" s="584"/>
      <c r="AI7" s="584"/>
      <c r="AJ7" s="584"/>
      <c r="AK7" s="584"/>
    </row>
    <row r="8" spans="1:37" s="491" customFormat="1" ht="18.75">
      <c r="A8" s="505"/>
      <c r="B8" s="505"/>
      <c r="C8" s="505"/>
      <c r="D8" s="505"/>
      <c r="E8" s="505"/>
      <c r="F8" s="505"/>
      <c r="G8" s="505"/>
      <c r="H8" s="505"/>
      <c r="L8" s="499"/>
      <c r="M8" s="671" t="s">
        <v>597</v>
      </c>
      <c r="N8" s="1206" t="str">
        <f>IF(datePr_ch="",IF(datePr="","",datePr),datePr_ch)</f>
        <v>18.12.2018</v>
      </c>
      <c r="O8" s="1206"/>
      <c r="P8" s="1206"/>
      <c r="Q8" s="1206"/>
      <c r="R8" s="1206"/>
      <c r="S8" s="1206"/>
      <c r="T8" s="1206"/>
      <c r="U8" s="666"/>
      <c r="V8" s="570"/>
      <c r="W8" s="570"/>
      <c r="X8" s="570"/>
      <c r="Y8" s="570"/>
      <c r="Z8" s="570"/>
      <c r="AA8" s="570"/>
      <c r="AH8" s="505"/>
      <c r="AI8" s="505"/>
      <c r="AJ8" s="505"/>
      <c r="AK8" s="505"/>
    </row>
    <row r="9" spans="1:37" s="491" customFormat="1" ht="18.75">
      <c r="A9" s="505"/>
      <c r="B9" s="505"/>
      <c r="C9" s="505"/>
      <c r="D9" s="505"/>
      <c r="E9" s="505"/>
      <c r="F9" s="505"/>
      <c r="G9" s="505"/>
      <c r="H9" s="505"/>
      <c r="L9" s="552"/>
      <c r="M9" s="671" t="s">
        <v>596</v>
      </c>
      <c r="N9" s="1206" t="str">
        <f>IF(numberPr_ch="",IF(numberPr="","",numberPr),numberPr_ch)</f>
        <v>84/1</v>
      </c>
      <c r="O9" s="1206"/>
      <c r="P9" s="1206"/>
      <c r="Q9" s="1206"/>
      <c r="R9" s="1206"/>
      <c r="S9" s="1206"/>
      <c r="T9" s="1206"/>
      <c r="U9" s="666"/>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1" t="s">
        <v>502</v>
      </c>
      <c r="N10" s="1206" t="str">
        <f>IF(IstPub_ch="",IF(IstPub="","",IstPub),IstPub_ch)</f>
        <v>www.rst.donland.ru</v>
      </c>
      <c r="O10" s="1206"/>
      <c r="P10" s="1206"/>
      <c r="Q10" s="1206"/>
      <c r="R10" s="1206"/>
      <c r="S10" s="1206"/>
      <c r="T10" s="1206"/>
      <c r="U10" s="666"/>
      <c r="V10" s="570"/>
      <c r="W10" s="570"/>
      <c r="X10" s="570"/>
      <c r="Y10" s="570"/>
      <c r="Z10" s="570"/>
      <c r="AA10" s="570"/>
      <c r="AH10" s="505"/>
      <c r="AI10" s="505"/>
      <c r="AJ10" s="505"/>
      <c r="AK10" s="505"/>
    </row>
    <row r="11" spans="1:37" s="771" customFormat="1" ht="18.75" hidden="1">
      <c r="A11" s="772"/>
      <c r="B11" s="772"/>
      <c r="C11" s="772"/>
      <c r="D11" s="772"/>
      <c r="E11" s="772"/>
      <c r="F11" s="772"/>
      <c r="G11" s="772"/>
      <c r="H11" s="772"/>
      <c r="L11" s="760"/>
      <c r="M11" s="749"/>
      <c r="N11" s="748"/>
      <c r="O11" s="748"/>
      <c r="P11" s="748"/>
      <c r="Q11" s="748"/>
      <c r="R11" s="748"/>
      <c r="S11" s="748"/>
      <c r="T11" s="748"/>
      <c r="U11" s="666"/>
      <c r="Z11" s="770" t="s">
        <v>722</v>
      </c>
      <c r="AA11" s="770" t="s">
        <v>723</v>
      </c>
      <c r="AH11" s="772"/>
      <c r="AI11" s="772"/>
      <c r="AJ11" s="772"/>
      <c r="AK11" s="772"/>
    </row>
    <row r="12" spans="1:37" s="491" customFormat="1" ht="11.25" hidden="1">
      <c r="A12" s="505"/>
      <c r="B12" s="505"/>
      <c r="C12" s="505"/>
      <c r="D12" s="505"/>
      <c r="E12" s="505"/>
      <c r="F12" s="505"/>
      <c r="G12" s="505"/>
      <c r="H12" s="505"/>
      <c r="L12" s="1230"/>
      <c r="M12" s="1230"/>
      <c r="N12" s="566"/>
      <c r="O12" s="1253"/>
      <c r="P12" s="1253"/>
      <c r="Q12" s="1253"/>
      <c r="R12" s="1253"/>
      <c r="S12" s="1253"/>
      <c r="T12" s="1253"/>
      <c r="U12" s="486"/>
      <c r="AE12" s="503" t="s">
        <v>373</v>
      </c>
      <c r="AH12" s="505"/>
      <c r="AI12" s="505"/>
      <c r="AJ12" s="505"/>
      <c r="AK12" s="505"/>
    </row>
    <row r="13" spans="1:37">
      <c r="J13" s="481"/>
      <c r="K13" s="481"/>
      <c r="L13" s="477"/>
      <c r="M13" s="477"/>
      <c r="N13" s="477"/>
      <c r="O13" s="1246"/>
      <c r="P13" s="1246"/>
      <c r="Q13" s="1246"/>
      <c r="R13" s="1246"/>
      <c r="S13" s="1246"/>
      <c r="T13" s="1246"/>
      <c r="U13" s="598"/>
      <c r="Z13" s="1246"/>
      <c r="AA13" s="1246"/>
      <c r="AB13" s="1246"/>
      <c r="AC13" s="1246"/>
      <c r="AD13" s="1246"/>
      <c r="AE13" s="1246"/>
    </row>
    <row r="14" spans="1:37">
      <c r="J14" s="481"/>
      <c r="K14" s="481"/>
      <c r="L14" s="1149" t="s">
        <v>454</v>
      </c>
      <c r="M14" s="1149"/>
      <c r="N14" s="1149"/>
      <c r="O14" s="1149"/>
      <c r="P14" s="1149"/>
      <c r="Q14" s="1149"/>
      <c r="R14" s="1149"/>
      <c r="S14" s="1149"/>
      <c r="T14" s="1149"/>
      <c r="U14" s="1149"/>
      <c r="V14" s="1149"/>
      <c r="W14" s="1149"/>
      <c r="X14" s="1149"/>
      <c r="Y14" s="1149"/>
      <c r="Z14" s="1149"/>
      <c r="AA14" s="1149"/>
      <c r="AB14" s="1149"/>
      <c r="AC14" s="1149"/>
      <c r="AD14" s="1149"/>
      <c r="AE14" s="1149"/>
      <c r="AF14" s="1149"/>
      <c r="AG14" s="1149" t="s">
        <v>455</v>
      </c>
    </row>
    <row r="15" spans="1:37" ht="14.25" customHeight="1">
      <c r="J15" s="481"/>
      <c r="K15" s="481"/>
      <c r="L15" s="1213" t="s">
        <v>92</v>
      </c>
      <c r="M15" s="1213" t="s">
        <v>677</v>
      </c>
      <c r="N15" s="1267" t="s">
        <v>629</v>
      </c>
      <c r="O15" s="1267"/>
      <c r="P15" s="1267"/>
      <c r="Q15" s="1267"/>
      <c r="R15" s="1267" t="s">
        <v>630</v>
      </c>
      <c r="S15" s="1267"/>
      <c r="T15" s="1267"/>
      <c r="U15" s="1267"/>
      <c r="V15" s="1267" t="s">
        <v>631</v>
      </c>
      <c r="W15" s="1267"/>
      <c r="X15" s="1267"/>
      <c r="Y15" s="1267"/>
      <c r="Z15" s="1213" t="s">
        <v>642</v>
      </c>
      <c r="AA15" s="1213"/>
      <c r="AB15" s="1213"/>
      <c r="AC15" s="1213"/>
      <c r="AD15" s="1213"/>
      <c r="AE15" s="1213" t="s">
        <v>341</v>
      </c>
      <c r="AF15" s="1245" t="s">
        <v>275</v>
      </c>
      <c r="AG15" s="1149"/>
    </row>
    <row r="16" spans="1:37" s="523" customFormat="1" ht="27.75" customHeight="1">
      <c r="A16" s="584"/>
      <c r="B16" s="584"/>
      <c r="C16" s="584"/>
      <c r="D16" s="584"/>
      <c r="E16" s="584"/>
      <c r="F16" s="584"/>
      <c r="G16" s="590"/>
      <c r="H16" s="590"/>
      <c r="I16" s="531"/>
      <c r="J16" s="529"/>
      <c r="K16" s="529"/>
      <c r="L16" s="1213"/>
      <c r="M16" s="1213"/>
      <c r="N16" s="1267"/>
      <c r="O16" s="1267"/>
      <c r="P16" s="1267"/>
      <c r="Q16" s="1267"/>
      <c r="R16" s="1267"/>
      <c r="S16" s="1267"/>
      <c r="T16" s="1267"/>
      <c r="U16" s="1267"/>
      <c r="V16" s="1267"/>
      <c r="W16" s="1267"/>
      <c r="X16" s="1267"/>
      <c r="Y16" s="1267"/>
      <c r="Z16" s="1149" t="s">
        <v>680</v>
      </c>
      <c r="AA16" s="1149"/>
      <c r="AB16" s="1149" t="s">
        <v>655</v>
      </c>
      <c r="AC16" s="1149"/>
      <c r="AD16" s="1149"/>
      <c r="AE16" s="1213"/>
      <c r="AF16" s="1245"/>
      <c r="AG16" s="1149"/>
      <c r="AH16" s="584"/>
      <c r="AI16" s="584"/>
      <c r="AJ16" s="584"/>
      <c r="AK16" s="584"/>
    </row>
    <row r="17" spans="1:37" ht="14.25" customHeight="1">
      <c r="J17" s="481"/>
      <c r="K17" s="481"/>
      <c r="L17" s="1213"/>
      <c r="M17" s="1213"/>
      <c r="N17" s="1267"/>
      <c r="O17" s="1267"/>
      <c r="P17" s="1267"/>
      <c r="Q17" s="1267"/>
      <c r="R17" s="1267"/>
      <c r="S17" s="1267"/>
      <c r="T17" s="1267"/>
      <c r="U17" s="1267"/>
      <c r="V17" s="1267"/>
      <c r="W17" s="1267"/>
      <c r="X17" s="1267"/>
      <c r="Y17" s="1267"/>
      <c r="Z17" s="534" t="s">
        <v>678</v>
      </c>
      <c r="AA17" s="534" t="s">
        <v>679</v>
      </c>
      <c r="AB17" s="536" t="s">
        <v>274</v>
      </c>
      <c r="AC17" s="1258" t="s">
        <v>273</v>
      </c>
      <c r="AD17" s="1258"/>
      <c r="AE17" s="1213"/>
      <c r="AF17" s="1245"/>
      <c r="AG17" s="1149"/>
    </row>
    <row r="18" spans="1:37">
      <c r="J18" s="481"/>
      <c r="K18" s="489">
        <v>1</v>
      </c>
      <c r="L18" s="478" t="s">
        <v>93</v>
      </c>
      <c r="M18" s="478" t="s">
        <v>49</v>
      </c>
      <c r="N18" s="1268">
        <f ca="1">OFFSET(N18,0,-1)+1</f>
        <v>3</v>
      </c>
      <c r="O18" s="1268"/>
      <c r="P18" s="1268"/>
      <c r="Q18" s="1268"/>
      <c r="R18" s="1268">
        <f ca="1">OFFSET(N18,0,0)+1</f>
        <v>4</v>
      </c>
      <c r="S18" s="1268"/>
      <c r="T18" s="1268"/>
      <c r="U18" s="1268"/>
      <c r="V18" s="673"/>
      <c r="W18" s="673"/>
      <c r="X18" s="673"/>
      <c r="Y18" s="674">
        <f ca="1">OFFSET(R18,0,0)+1</f>
        <v>5</v>
      </c>
      <c r="Z18" s="487">
        <f ca="1">OFFSET(Z18,0,-1)+1</f>
        <v>6</v>
      </c>
      <c r="AA18" s="487">
        <f ca="1">OFFSET(AA18,0,-1)+1</f>
        <v>7</v>
      </c>
      <c r="AB18" s="487">
        <f ca="1">OFFSET(AB18,0,-1)+1</f>
        <v>8</v>
      </c>
      <c r="AC18" s="1268">
        <f ca="1">OFFSET(AC18,0,-1)+1</f>
        <v>9</v>
      </c>
      <c r="AD18" s="1268"/>
      <c r="AE18" s="487">
        <f ca="1">OFFSET(AE18,0,-2)+1</f>
        <v>10</v>
      </c>
      <c r="AF18" s="523"/>
      <c r="AG18" s="487">
        <f ca="1">OFFSET(AG18,0,-2)+1</f>
        <v>11</v>
      </c>
    </row>
    <row r="19" spans="1:37" ht="22.5">
      <c r="A19" s="1232">
        <v>1</v>
      </c>
      <c r="B19" s="1014"/>
      <c r="C19" s="1014"/>
      <c r="D19" s="1014"/>
      <c r="E19" s="1014"/>
      <c r="F19" s="1007"/>
      <c r="G19" s="1013"/>
      <c r="H19" s="1013"/>
      <c r="I19" s="995"/>
      <c r="J19" s="994"/>
      <c r="K19" s="994"/>
      <c r="L19" s="592">
        <f>mergeValue(A19)</f>
        <v>1</v>
      </c>
      <c r="M19" s="640" t="s">
        <v>20</v>
      </c>
      <c r="N19" s="1269" t="str">
        <f>IF('Перечень тарифов'!J21="","","" &amp; 'Перечень тарифов'!J21 &amp; "")</f>
        <v>Плата за подключение к системе теплоснабжения ООО "Волгодонские тепловы сети" объектов заявителей, в случае если подключаемая тепловая нагрузка объекта не превышает 0,1Гкал/час</v>
      </c>
      <c r="O19" s="1269"/>
      <c r="P19" s="1269"/>
      <c r="Q19" s="1269"/>
      <c r="R19" s="1269"/>
      <c r="S19" s="1269"/>
      <c r="T19" s="1269"/>
      <c r="U19" s="1269"/>
      <c r="V19" s="1269"/>
      <c r="W19" s="1269"/>
      <c r="X19" s="1269"/>
      <c r="Y19" s="1269"/>
      <c r="Z19" s="1269"/>
      <c r="AA19" s="1269"/>
      <c r="AB19" s="1269"/>
      <c r="AC19" s="1269"/>
      <c r="AD19" s="1269"/>
      <c r="AE19" s="1269"/>
      <c r="AF19" s="1269"/>
      <c r="AG19" s="580" t="s">
        <v>477</v>
      </c>
    </row>
    <row r="20" spans="1:37" hidden="1">
      <c r="A20" s="1232"/>
      <c r="B20" s="1232">
        <v>1</v>
      </c>
      <c r="C20" s="1014"/>
      <c r="D20" s="1014"/>
      <c r="E20" s="1014"/>
      <c r="F20" s="1007"/>
      <c r="G20" s="1016"/>
      <c r="H20" s="1017"/>
      <c r="I20" s="996"/>
      <c r="J20" s="991"/>
      <c r="K20" s="989"/>
      <c r="L20" s="592" t="str">
        <f>mergeValue(A20) &amp;"."&amp; mergeValue(B20)</f>
        <v>1.1</v>
      </c>
      <c r="M20" s="546"/>
      <c r="N20" s="1270"/>
      <c r="O20" s="1270"/>
      <c r="P20" s="1270"/>
      <c r="Q20" s="1270"/>
      <c r="R20" s="1270"/>
      <c r="S20" s="1270"/>
      <c r="T20" s="1270"/>
      <c r="U20" s="1270"/>
      <c r="V20" s="1270"/>
      <c r="W20" s="1270"/>
      <c r="X20" s="1270"/>
      <c r="Y20" s="1270"/>
      <c r="Z20" s="1270"/>
      <c r="AA20" s="1270"/>
      <c r="AB20" s="1270"/>
      <c r="AC20" s="1270"/>
      <c r="AD20" s="1270"/>
      <c r="AE20" s="1270"/>
      <c r="AF20" s="1270"/>
      <c r="AG20" s="580"/>
    </row>
    <row r="21" spans="1:37" hidden="1">
      <c r="A21" s="1232"/>
      <c r="B21" s="1232"/>
      <c r="C21" s="1232">
        <v>1</v>
      </c>
      <c r="D21" s="1014"/>
      <c r="E21" s="1014"/>
      <c r="F21" s="1007"/>
      <c r="G21" s="1016"/>
      <c r="H21" s="1017"/>
      <c r="I21" s="996"/>
      <c r="J21" s="991"/>
      <c r="K21" s="989"/>
      <c r="L21" s="592" t="str">
        <f>mergeValue(A21) &amp;"."&amp; mergeValue(B21)&amp;"."&amp; mergeValue(C21)</f>
        <v>1.1.1</v>
      </c>
      <c r="M21" s="547"/>
      <c r="N21" s="1270"/>
      <c r="O21" s="1270"/>
      <c r="P21" s="1270"/>
      <c r="Q21" s="1270"/>
      <c r="R21" s="1270"/>
      <c r="S21" s="1270"/>
      <c r="T21" s="1270"/>
      <c r="U21" s="1270"/>
      <c r="V21" s="1270"/>
      <c r="W21" s="1270"/>
      <c r="X21" s="1270"/>
      <c r="Y21" s="1270"/>
      <c r="Z21" s="1270"/>
      <c r="AA21" s="1270"/>
      <c r="AB21" s="1270"/>
      <c r="AC21" s="1270"/>
      <c r="AD21" s="1270"/>
      <c r="AE21" s="1270"/>
      <c r="AF21" s="1270"/>
      <c r="AG21" s="580"/>
    </row>
    <row r="22" spans="1:37" ht="15" hidden="1" customHeight="1">
      <c r="A22" s="1232"/>
      <c r="B22" s="1232"/>
      <c r="C22" s="1232"/>
      <c r="D22" s="1232">
        <v>1</v>
      </c>
      <c r="E22" s="1014"/>
      <c r="F22" s="1007"/>
      <c r="G22" s="1016"/>
      <c r="H22" s="1017"/>
      <c r="I22" s="996"/>
      <c r="J22" s="991"/>
      <c r="K22" s="989"/>
      <c r="L22" s="592" t="str">
        <f>mergeValue(A22) &amp;"."&amp; mergeValue(B22)&amp;"."&amp; mergeValue(C22)&amp;"."&amp; mergeValue(D22)</f>
        <v>1.1.1.1</v>
      </c>
      <c r="M22" s="548"/>
      <c r="N22" s="1270"/>
      <c r="O22" s="1270"/>
      <c r="P22" s="1270"/>
      <c r="Q22" s="1270"/>
      <c r="R22" s="1270"/>
      <c r="S22" s="1270"/>
      <c r="T22" s="1270"/>
      <c r="U22" s="1270"/>
      <c r="V22" s="1270"/>
      <c r="W22" s="1270"/>
      <c r="X22" s="1270"/>
      <c r="Y22" s="1270"/>
      <c r="Z22" s="1270"/>
      <c r="AA22" s="1270"/>
      <c r="AB22" s="1270"/>
      <c r="AC22" s="1270"/>
      <c r="AD22" s="1270"/>
      <c r="AE22" s="1270"/>
      <c r="AF22" s="1270"/>
      <c r="AG22" s="580"/>
    </row>
    <row r="23" spans="1:37" ht="17.100000000000001" customHeight="1">
      <c r="A23" s="1232"/>
      <c r="B23" s="1232"/>
      <c r="C23" s="1232"/>
      <c r="D23" s="1232"/>
      <c r="E23" s="1232">
        <v>1</v>
      </c>
      <c r="F23" s="1007"/>
      <c r="G23" s="1016"/>
      <c r="H23" s="1017"/>
      <c r="I23" s="1018"/>
      <c r="J23" s="1008"/>
      <c r="K23" s="1148"/>
      <c r="L23" s="1273" t="str">
        <f>mergeValue(A23) &amp;"."&amp; mergeValue(B23)&amp;"."&amp; mergeValue(C23)&amp;"."&amp; mergeValue(D23)&amp;"."&amp; mergeValue(E23)</f>
        <v>1.1.1.1.1</v>
      </c>
      <c r="M23" s="1274" t="s">
        <v>2280</v>
      </c>
      <c r="N23" s="1228" t="s">
        <v>84</v>
      </c>
      <c r="O23" s="1266"/>
      <c r="P23" s="1262">
        <v>1</v>
      </c>
      <c r="Q23" s="1263" t="s">
        <v>36</v>
      </c>
      <c r="R23" s="1228" t="s">
        <v>85</v>
      </c>
      <c r="S23" s="1266"/>
      <c r="T23" s="1262">
        <v>1</v>
      </c>
      <c r="U23" s="1271"/>
      <c r="V23" s="1228" t="s">
        <v>85</v>
      </c>
      <c r="W23" s="561"/>
      <c r="X23" s="539">
        <v>1</v>
      </c>
      <c r="Y23" s="1094"/>
      <c r="Z23" s="1120">
        <v>550</v>
      </c>
      <c r="AA23" s="1120">
        <v>458.33</v>
      </c>
      <c r="AB23" s="1242" t="s">
        <v>1676</v>
      </c>
      <c r="AC23" s="1228" t="s">
        <v>84</v>
      </c>
      <c r="AD23" s="1242" t="s">
        <v>1677</v>
      </c>
      <c r="AE23" s="1228" t="s">
        <v>85</v>
      </c>
      <c r="AF23" s="577"/>
      <c r="AG23" s="1259" t="s">
        <v>682</v>
      </c>
      <c r="AH23" s="500" t="str">
        <f>strCheckDate(Z24:AF24)</f>
        <v/>
      </c>
      <c r="AI23" s="504" t="str">
        <f>IF(AND(COUNTIF(AJ18:AJ27,AJ23)&gt;1,AJ23&lt;&gt;""),"ErrUnique:HasDoubleConn","")</f>
        <v/>
      </c>
      <c r="AJ23" s="504"/>
      <c r="AK23" s="504"/>
    </row>
    <row r="24" spans="1:37" ht="17.100000000000001" customHeight="1">
      <c r="A24" s="1232"/>
      <c r="B24" s="1232"/>
      <c r="C24" s="1232"/>
      <c r="D24" s="1232"/>
      <c r="E24" s="1232"/>
      <c r="F24" s="1007"/>
      <c r="G24" s="1016"/>
      <c r="H24" s="1017"/>
      <c r="I24" s="1018"/>
      <c r="J24" s="1008"/>
      <c r="K24" s="1148"/>
      <c r="L24" s="1273"/>
      <c r="M24" s="1275"/>
      <c r="N24" s="1228"/>
      <c r="O24" s="1266"/>
      <c r="P24" s="1262"/>
      <c r="Q24" s="1264"/>
      <c r="R24" s="1228"/>
      <c r="S24" s="1266"/>
      <c r="T24" s="1262"/>
      <c r="U24" s="1272"/>
      <c r="V24" s="1228"/>
      <c r="W24" s="600"/>
      <c r="X24" s="565"/>
      <c r="Y24" s="565"/>
      <c r="Z24" s="572"/>
      <c r="AA24" s="602" t="str">
        <f>AB23 &amp; "-" &amp; AD23</f>
        <v>01.01.2019-31.12.2019</v>
      </c>
      <c r="AB24" s="1227"/>
      <c r="AC24" s="1228"/>
      <c r="AD24" s="1227"/>
      <c r="AE24" s="1228"/>
      <c r="AF24" s="672"/>
      <c r="AG24" s="1260"/>
      <c r="AI24" s="504"/>
      <c r="AJ24" s="504"/>
      <c r="AK24" s="504"/>
    </row>
    <row r="25" spans="1:37" ht="15" customHeight="1">
      <c r="A25" s="1232"/>
      <c r="B25" s="1232"/>
      <c r="C25" s="1232"/>
      <c r="D25" s="1232"/>
      <c r="E25" s="1232"/>
      <c r="F25" s="1007"/>
      <c r="G25" s="1016"/>
      <c r="H25" s="1017"/>
      <c r="I25" s="1018"/>
      <c r="J25" s="1008"/>
      <c r="K25" s="1148"/>
      <c r="L25" s="1273"/>
      <c r="M25" s="1275"/>
      <c r="N25" s="1228"/>
      <c r="O25" s="1266"/>
      <c r="P25" s="1262"/>
      <c r="Q25" s="1265"/>
      <c r="R25" s="1228"/>
      <c r="S25" s="601"/>
      <c r="T25" s="558"/>
      <c r="U25" s="565"/>
      <c r="V25" s="571"/>
      <c r="W25" s="571"/>
      <c r="X25" s="571"/>
      <c r="Y25" s="571"/>
      <c r="Z25" s="572"/>
      <c r="AA25" s="572"/>
      <c r="AB25" s="573"/>
      <c r="AC25" s="564"/>
      <c r="AD25" s="564"/>
      <c r="AE25" s="573"/>
      <c r="AF25" s="564"/>
      <c r="AG25" s="1260"/>
      <c r="AI25" s="504"/>
      <c r="AJ25" s="504"/>
      <c r="AK25" s="504"/>
    </row>
    <row r="26" spans="1:37" ht="20.100000000000001" customHeight="1">
      <c r="A26" s="1232"/>
      <c r="B26" s="1232"/>
      <c r="C26" s="1232"/>
      <c r="D26" s="1232"/>
      <c r="E26" s="1232"/>
      <c r="F26" s="1007"/>
      <c r="G26" s="1016"/>
      <c r="H26" s="1017"/>
      <c r="I26" s="1018"/>
      <c r="J26" s="1008"/>
      <c r="K26" s="1148"/>
      <c r="L26" s="1273"/>
      <c r="M26" s="1276"/>
      <c r="N26" s="1228"/>
      <c r="O26" s="574"/>
      <c r="P26" s="575"/>
      <c r="Q26" s="709" t="s">
        <v>2281</v>
      </c>
      <c r="R26" s="571"/>
      <c r="S26" s="571"/>
      <c r="T26" s="571"/>
      <c r="U26" s="571"/>
      <c r="V26" s="571"/>
      <c r="W26" s="571"/>
      <c r="X26" s="571"/>
      <c r="Y26" s="571"/>
      <c r="Z26" s="572"/>
      <c r="AA26" s="572"/>
      <c r="AB26" s="573"/>
      <c r="AC26" s="564"/>
      <c r="AD26" s="564"/>
      <c r="AE26" s="573"/>
      <c r="AF26" s="564"/>
      <c r="AG26" s="1260"/>
      <c r="AI26" s="504"/>
      <c r="AJ26" s="504"/>
      <c r="AK26" s="504"/>
    </row>
    <row r="27" spans="1:37" s="475" customFormat="1" ht="15" customHeight="1">
      <c r="A27" s="1232"/>
      <c r="B27" s="1232"/>
      <c r="C27" s="1232"/>
      <c r="D27" s="1232"/>
      <c r="E27" s="1015"/>
      <c r="F27" s="1009"/>
      <c r="G27" s="1011"/>
      <c r="H27" s="1009"/>
      <c r="I27" s="1018"/>
      <c r="J27" s="1008"/>
      <c r="K27" s="1002"/>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1"/>
      <c r="AH27" s="501"/>
      <c r="AI27" s="501"/>
      <c r="AJ27" s="212"/>
      <c r="AK27" s="212"/>
    </row>
    <row r="29" spans="1:37" ht="102" customHeight="1">
      <c r="L29" s="1">
        <v>1</v>
      </c>
      <c r="M29" s="1196" t="s">
        <v>683</v>
      </c>
      <c r="N29" s="1196"/>
      <c r="O29" s="1196"/>
      <c r="P29" s="1196"/>
      <c r="Q29" s="1196"/>
      <c r="R29" s="1196"/>
      <c r="S29" s="1196"/>
      <c r="T29" s="1196"/>
      <c r="U29" s="1196"/>
      <c r="V29" s="1196"/>
      <c r="W29" s="1196"/>
      <c r="X29" s="1196"/>
      <c r="Y29" s="1196"/>
      <c r="Z29" s="1196"/>
      <c r="AA29" s="1196"/>
      <c r="AB29" s="1196"/>
      <c r="AC29" s="1196"/>
      <c r="AD29" s="1196"/>
      <c r="AE29" s="1196"/>
      <c r="AF29" s="1196"/>
      <c r="AG29" s="1196"/>
      <c r="AH29" s="506"/>
      <c r="AI29" s="506"/>
      <c r="AJ29" s="506"/>
      <c r="AK29" s="506"/>
    </row>
    <row r="30" spans="1:37" ht="14.25" customHeight="1">
      <c r="L30" s="513"/>
      <c r="M30" s="514"/>
      <c r="N30" s="514"/>
      <c r="O30" s="514"/>
      <c r="P30" s="514"/>
      <c r="Q30" s="514"/>
      <c r="R30" s="514"/>
      <c r="S30" s="514"/>
      <c r="T30" s="514"/>
      <c r="U30" s="514"/>
      <c r="V30" s="514"/>
      <c r="W30" s="514"/>
      <c r="X30" s="514"/>
      <c r="Y30" s="514"/>
      <c r="Z30" s="517"/>
      <c r="AA30" s="517"/>
      <c r="AB30" s="517"/>
      <c r="AC30" s="517"/>
      <c r="AD30" s="517"/>
      <c r="AE30" s="517"/>
      <c r="AF30" s="517"/>
      <c r="AG30" s="517"/>
      <c r="AH30" s="518"/>
      <c r="AI30" s="518"/>
      <c r="AJ30" s="518"/>
      <c r="AK30" s="518"/>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27"/>
    <mergeCell ref="N19:AF19"/>
    <mergeCell ref="B20:B27"/>
    <mergeCell ref="N20:AF20"/>
    <mergeCell ref="C21:C27"/>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29:AG29"/>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8">
    <dataValidation allowBlank="1" prompt="Для выбора выполните двойной щелчок левой клавиши мыши по соответствующей ячейке." sqref="WVJ983063:WWE983067 IX65559:JS65563 ST65559:TO65563 ACP65559:ADK65563 AML65559:ANG65563 AWH65559:AXC65563 BGD65559:BGY65563 BPZ65559:BQU65563 BZV65559:CAQ65563 CJR65559:CKM65563 CTN65559:CUI65563 DDJ65559:DEE65563 DNF65559:DOA65563 DXB65559:DXW65563 EGX65559:EHS65563 EQT65559:ERO65563 FAP65559:FBK65563 FKL65559:FLG65563 FUH65559:FVC65563 GED65559:GEY65563 GNZ65559:GOU65563 GXV65559:GYQ65563 HHR65559:HIM65563 HRN65559:HSI65563 IBJ65559:ICE65563 ILF65559:IMA65563 IVB65559:IVW65563 JEX65559:JFS65563 JOT65559:JPO65563 JYP65559:JZK65563 KIL65559:KJG65563 KSH65559:KTC65563 LCD65559:LCY65563 LLZ65559:LMU65563 LVV65559:LWQ65563 MFR65559:MGM65563 MPN65559:MQI65563 MZJ65559:NAE65563 NJF65559:NKA65563 NTB65559:NTW65563 OCX65559:ODS65563 OMT65559:ONO65563 OWP65559:OXK65563 PGL65559:PHG65563 PQH65559:PRC65563 QAD65559:QAY65563 QJZ65559:QKU65563 QTV65559:QUQ65563 RDR65559:REM65563 RNN65559:ROI65563 RXJ65559:RYE65563 SHF65559:SIA65563 SRB65559:SRW65563 TAX65559:TBS65563 TKT65559:TLO65563 TUP65559:TVK65563 UEL65559:UFG65563 UOH65559:UPC65563 UYD65559:UYY65563 VHZ65559:VIU65563 VRV65559:VSQ65563 WBR65559:WCM65563 WLN65559:WMI65563 WVJ65559:WWE65563 IX131095:JS131099 ST131095:TO131099 ACP131095:ADK131099 AML131095:ANG131099 AWH131095:AXC131099 BGD131095:BGY131099 BPZ131095:BQU131099 BZV131095:CAQ131099 CJR131095:CKM131099 CTN131095:CUI131099 DDJ131095:DEE131099 DNF131095:DOA131099 DXB131095:DXW131099 EGX131095:EHS131099 EQT131095:ERO131099 FAP131095:FBK131099 FKL131095:FLG131099 FUH131095:FVC131099 GED131095:GEY131099 GNZ131095:GOU131099 GXV131095:GYQ131099 HHR131095:HIM131099 HRN131095:HSI131099 IBJ131095:ICE131099 ILF131095:IMA131099 IVB131095:IVW131099 JEX131095:JFS131099 JOT131095:JPO131099 JYP131095:JZK131099 KIL131095:KJG131099 KSH131095:KTC131099 LCD131095:LCY131099 LLZ131095:LMU131099 LVV131095:LWQ131099 MFR131095:MGM131099 MPN131095:MQI131099 MZJ131095:NAE131099 NJF131095:NKA131099 NTB131095:NTW131099 OCX131095:ODS131099 OMT131095:ONO131099 OWP131095:OXK131099 PGL131095:PHG131099 PQH131095:PRC131099 QAD131095:QAY131099 QJZ131095:QKU131099 QTV131095:QUQ131099 RDR131095:REM131099 RNN131095:ROI131099 RXJ131095:RYE131099 SHF131095:SIA131099 SRB131095:SRW131099 TAX131095:TBS131099 TKT131095:TLO131099 TUP131095:TVK131099 UEL131095:UFG131099 UOH131095:UPC131099 UYD131095:UYY131099 VHZ131095:VIU131099 VRV131095:VSQ131099 WBR131095:WCM131099 WLN131095:WMI131099 WVJ131095:WWE131099 IX196631:JS196635 ST196631:TO196635 ACP196631:ADK196635 AML196631:ANG196635 AWH196631:AXC196635 BGD196631:BGY196635 BPZ196631:BQU196635 BZV196631:CAQ196635 CJR196631:CKM196635 CTN196631:CUI196635 DDJ196631:DEE196635 DNF196631:DOA196635 DXB196631:DXW196635 EGX196631:EHS196635 EQT196631:ERO196635 FAP196631:FBK196635 FKL196631:FLG196635 FUH196631:FVC196635 GED196631:GEY196635 GNZ196631:GOU196635 GXV196631:GYQ196635 HHR196631:HIM196635 HRN196631:HSI196635 IBJ196631:ICE196635 ILF196631:IMA196635 IVB196631:IVW196635 JEX196631:JFS196635 JOT196631:JPO196635 JYP196631:JZK196635 KIL196631:KJG196635 KSH196631:KTC196635 LCD196631:LCY196635 LLZ196631:LMU196635 LVV196631:LWQ196635 MFR196631:MGM196635 MPN196631:MQI196635 MZJ196631:NAE196635 NJF196631:NKA196635 NTB196631:NTW196635 OCX196631:ODS196635 OMT196631:ONO196635 OWP196631:OXK196635 PGL196631:PHG196635 PQH196631:PRC196635 QAD196631:QAY196635 QJZ196631:QKU196635 QTV196631:QUQ196635 RDR196631:REM196635 RNN196631:ROI196635 RXJ196631:RYE196635 SHF196631:SIA196635 SRB196631:SRW196635 TAX196631:TBS196635 TKT196631:TLO196635 TUP196631:TVK196635 UEL196631:UFG196635 UOH196631:UPC196635 UYD196631:UYY196635 VHZ196631:VIU196635 VRV196631:VSQ196635 WBR196631:WCM196635 WLN196631:WMI196635 WVJ196631:WWE196635 IX262167:JS262171 ST262167:TO262171 ACP262167:ADK262171 AML262167:ANG262171 AWH262167:AXC262171 BGD262167:BGY262171 BPZ262167:BQU262171 BZV262167:CAQ262171 CJR262167:CKM262171 CTN262167:CUI262171 DDJ262167:DEE262171 DNF262167:DOA262171 DXB262167:DXW262171 EGX262167:EHS262171 EQT262167:ERO262171 FAP262167:FBK262171 FKL262167:FLG262171 FUH262167:FVC262171 GED262167:GEY262171 GNZ262167:GOU262171 GXV262167:GYQ262171 HHR262167:HIM262171 HRN262167:HSI262171 IBJ262167:ICE262171 ILF262167:IMA262171 IVB262167:IVW262171 JEX262167:JFS262171 JOT262167:JPO262171 JYP262167:JZK262171 KIL262167:KJG262171 KSH262167:KTC262171 LCD262167:LCY262171 LLZ262167:LMU262171 LVV262167:LWQ262171 MFR262167:MGM262171 MPN262167:MQI262171 MZJ262167:NAE262171 NJF262167:NKA262171 NTB262167:NTW262171 OCX262167:ODS262171 OMT262167:ONO262171 OWP262167:OXK262171 PGL262167:PHG262171 PQH262167:PRC262171 QAD262167:QAY262171 QJZ262167:QKU262171 QTV262167:QUQ262171 RDR262167:REM262171 RNN262167:ROI262171 RXJ262167:RYE262171 SHF262167:SIA262171 SRB262167:SRW262171 TAX262167:TBS262171 TKT262167:TLO262171 TUP262167:TVK262171 UEL262167:UFG262171 UOH262167:UPC262171 UYD262167:UYY262171 VHZ262167:VIU262171 VRV262167:VSQ262171 WBR262167:WCM262171 WLN262167:WMI262171 WVJ262167:WWE262171 IX327703:JS327707 ST327703:TO327707 ACP327703:ADK327707 AML327703:ANG327707 AWH327703:AXC327707 BGD327703:BGY327707 BPZ327703:BQU327707 BZV327703:CAQ327707 CJR327703:CKM327707 CTN327703:CUI327707 DDJ327703:DEE327707 DNF327703:DOA327707 DXB327703:DXW327707 EGX327703:EHS327707 EQT327703:ERO327707 FAP327703:FBK327707 FKL327703:FLG327707 FUH327703:FVC327707 GED327703:GEY327707 GNZ327703:GOU327707 GXV327703:GYQ327707 HHR327703:HIM327707 HRN327703:HSI327707 IBJ327703:ICE327707 ILF327703:IMA327707 IVB327703:IVW327707 JEX327703:JFS327707 JOT327703:JPO327707 JYP327703:JZK327707 KIL327703:KJG327707 KSH327703:KTC327707 LCD327703:LCY327707 LLZ327703:LMU327707 LVV327703:LWQ327707 MFR327703:MGM327707 MPN327703:MQI327707 MZJ327703:NAE327707 NJF327703:NKA327707 NTB327703:NTW327707 OCX327703:ODS327707 OMT327703:ONO327707 OWP327703:OXK327707 PGL327703:PHG327707 PQH327703:PRC327707 QAD327703:QAY327707 QJZ327703:QKU327707 QTV327703:QUQ327707 RDR327703:REM327707 RNN327703:ROI327707 RXJ327703:RYE327707 SHF327703:SIA327707 SRB327703:SRW327707 TAX327703:TBS327707 TKT327703:TLO327707 TUP327703:TVK327707 UEL327703:UFG327707 UOH327703:UPC327707 UYD327703:UYY327707 VHZ327703:VIU327707 VRV327703:VSQ327707 WBR327703:WCM327707 WLN327703:WMI327707 WVJ327703:WWE327707 IX393239:JS393243 ST393239:TO393243 ACP393239:ADK393243 AML393239:ANG393243 AWH393239:AXC393243 BGD393239:BGY393243 BPZ393239:BQU393243 BZV393239:CAQ393243 CJR393239:CKM393243 CTN393239:CUI393243 DDJ393239:DEE393243 DNF393239:DOA393243 DXB393239:DXW393243 EGX393239:EHS393243 EQT393239:ERO393243 FAP393239:FBK393243 FKL393239:FLG393243 FUH393239:FVC393243 GED393239:GEY393243 GNZ393239:GOU393243 GXV393239:GYQ393243 HHR393239:HIM393243 HRN393239:HSI393243 IBJ393239:ICE393243 ILF393239:IMA393243 IVB393239:IVW393243 JEX393239:JFS393243 JOT393239:JPO393243 JYP393239:JZK393243 KIL393239:KJG393243 KSH393239:KTC393243 LCD393239:LCY393243 LLZ393239:LMU393243 LVV393239:LWQ393243 MFR393239:MGM393243 MPN393239:MQI393243 MZJ393239:NAE393243 NJF393239:NKA393243 NTB393239:NTW393243 OCX393239:ODS393243 OMT393239:ONO393243 OWP393239:OXK393243 PGL393239:PHG393243 PQH393239:PRC393243 QAD393239:QAY393243 QJZ393239:QKU393243 QTV393239:QUQ393243 RDR393239:REM393243 RNN393239:ROI393243 RXJ393239:RYE393243 SHF393239:SIA393243 SRB393239:SRW393243 TAX393239:TBS393243 TKT393239:TLO393243 TUP393239:TVK393243 UEL393239:UFG393243 UOH393239:UPC393243 UYD393239:UYY393243 VHZ393239:VIU393243 VRV393239:VSQ393243 WBR393239:WCM393243 WLN393239:WMI393243 WVJ393239:WWE393243 IX458775:JS458779 ST458775:TO458779 ACP458775:ADK458779 AML458775:ANG458779 AWH458775:AXC458779 BGD458775:BGY458779 BPZ458775:BQU458779 BZV458775:CAQ458779 CJR458775:CKM458779 CTN458775:CUI458779 DDJ458775:DEE458779 DNF458775:DOA458779 DXB458775:DXW458779 EGX458775:EHS458779 EQT458775:ERO458779 FAP458775:FBK458779 FKL458775:FLG458779 FUH458775:FVC458779 GED458775:GEY458779 GNZ458775:GOU458779 GXV458775:GYQ458779 HHR458775:HIM458779 HRN458775:HSI458779 IBJ458775:ICE458779 ILF458775:IMA458779 IVB458775:IVW458779 JEX458775:JFS458779 JOT458775:JPO458779 JYP458775:JZK458779 KIL458775:KJG458779 KSH458775:KTC458779 LCD458775:LCY458779 LLZ458775:LMU458779 LVV458775:LWQ458779 MFR458775:MGM458779 MPN458775:MQI458779 MZJ458775:NAE458779 NJF458775:NKA458779 NTB458775:NTW458779 OCX458775:ODS458779 OMT458775:ONO458779 OWP458775:OXK458779 PGL458775:PHG458779 PQH458775:PRC458779 QAD458775:QAY458779 QJZ458775:QKU458779 QTV458775:QUQ458779 RDR458775:REM458779 RNN458775:ROI458779 RXJ458775:RYE458779 SHF458775:SIA458779 SRB458775:SRW458779 TAX458775:TBS458779 TKT458775:TLO458779 TUP458775:TVK458779 UEL458775:UFG458779 UOH458775:UPC458779 UYD458775:UYY458779 VHZ458775:VIU458779 VRV458775:VSQ458779 WBR458775:WCM458779 WLN458775:WMI458779 WVJ458775:WWE458779 IX524311:JS524315 ST524311:TO524315 ACP524311:ADK524315 AML524311:ANG524315 AWH524311:AXC524315 BGD524311:BGY524315 BPZ524311:BQU524315 BZV524311:CAQ524315 CJR524311:CKM524315 CTN524311:CUI524315 DDJ524311:DEE524315 DNF524311:DOA524315 DXB524311:DXW524315 EGX524311:EHS524315 EQT524311:ERO524315 FAP524311:FBK524315 FKL524311:FLG524315 FUH524311:FVC524315 GED524311:GEY524315 GNZ524311:GOU524315 GXV524311:GYQ524315 HHR524311:HIM524315 HRN524311:HSI524315 IBJ524311:ICE524315 ILF524311:IMA524315 IVB524311:IVW524315 JEX524311:JFS524315 JOT524311:JPO524315 JYP524311:JZK524315 KIL524311:KJG524315 KSH524311:KTC524315 LCD524311:LCY524315 LLZ524311:LMU524315 LVV524311:LWQ524315 MFR524311:MGM524315 MPN524311:MQI524315 MZJ524311:NAE524315 NJF524311:NKA524315 NTB524311:NTW524315 OCX524311:ODS524315 OMT524311:ONO524315 OWP524311:OXK524315 PGL524311:PHG524315 PQH524311:PRC524315 QAD524311:QAY524315 QJZ524311:QKU524315 QTV524311:QUQ524315 RDR524311:REM524315 RNN524311:ROI524315 RXJ524311:RYE524315 SHF524311:SIA524315 SRB524311:SRW524315 TAX524311:TBS524315 TKT524311:TLO524315 TUP524311:TVK524315 UEL524311:UFG524315 UOH524311:UPC524315 UYD524311:UYY524315 VHZ524311:VIU524315 VRV524311:VSQ524315 WBR524311:WCM524315 WLN524311:WMI524315 WVJ524311:WWE524315 IX589847:JS589851 ST589847:TO589851 ACP589847:ADK589851 AML589847:ANG589851 AWH589847:AXC589851 BGD589847:BGY589851 BPZ589847:BQU589851 BZV589847:CAQ589851 CJR589847:CKM589851 CTN589847:CUI589851 DDJ589847:DEE589851 DNF589847:DOA589851 DXB589847:DXW589851 EGX589847:EHS589851 EQT589847:ERO589851 FAP589847:FBK589851 FKL589847:FLG589851 FUH589847:FVC589851 GED589847:GEY589851 GNZ589847:GOU589851 GXV589847:GYQ589851 HHR589847:HIM589851 HRN589847:HSI589851 IBJ589847:ICE589851 ILF589847:IMA589851 IVB589847:IVW589851 JEX589847:JFS589851 JOT589847:JPO589851 JYP589847:JZK589851 KIL589847:KJG589851 KSH589847:KTC589851 LCD589847:LCY589851 LLZ589847:LMU589851 LVV589847:LWQ589851 MFR589847:MGM589851 MPN589847:MQI589851 MZJ589847:NAE589851 NJF589847:NKA589851 NTB589847:NTW589851 OCX589847:ODS589851 OMT589847:ONO589851 OWP589847:OXK589851 PGL589847:PHG589851 PQH589847:PRC589851 QAD589847:QAY589851 QJZ589847:QKU589851 QTV589847:QUQ589851 RDR589847:REM589851 RNN589847:ROI589851 RXJ589847:RYE589851 SHF589847:SIA589851 SRB589847:SRW589851 TAX589847:TBS589851 TKT589847:TLO589851 TUP589847:TVK589851 UEL589847:UFG589851 UOH589847:UPC589851 UYD589847:UYY589851 VHZ589847:VIU589851 VRV589847:VSQ589851 WBR589847:WCM589851 WLN589847:WMI589851 WVJ589847:WWE589851 IX655383:JS655387 ST655383:TO655387 ACP655383:ADK655387 AML655383:ANG655387 AWH655383:AXC655387 BGD655383:BGY655387 BPZ655383:BQU655387 BZV655383:CAQ655387 CJR655383:CKM655387 CTN655383:CUI655387 DDJ655383:DEE655387 DNF655383:DOA655387 DXB655383:DXW655387 EGX655383:EHS655387 EQT655383:ERO655387 FAP655383:FBK655387 FKL655383:FLG655387 FUH655383:FVC655387 GED655383:GEY655387 GNZ655383:GOU655387 GXV655383:GYQ655387 HHR655383:HIM655387 HRN655383:HSI655387 IBJ655383:ICE655387 ILF655383:IMA655387 IVB655383:IVW655387 JEX655383:JFS655387 JOT655383:JPO655387 JYP655383:JZK655387 KIL655383:KJG655387 KSH655383:KTC655387 LCD655383:LCY655387 LLZ655383:LMU655387 LVV655383:LWQ655387 MFR655383:MGM655387 MPN655383:MQI655387 MZJ655383:NAE655387 NJF655383:NKA655387 NTB655383:NTW655387 OCX655383:ODS655387 OMT655383:ONO655387 OWP655383:OXK655387 PGL655383:PHG655387 PQH655383:PRC655387 QAD655383:QAY655387 QJZ655383:QKU655387 QTV655383:QUQ655387 RDR655383:REM655387 RNN655383:ROI655387 RXJ655383:RYE655387 SHF655383:SIA655387 SRB655383:SRW655387 TAX655383:TBS655387 TKT655383:TLO655387 TUP655383:TVK655387 UEL655383:UFG655387 UOH655383:UPC655387 UYD655383:UYY655387 VHZ655383:VIU655387 VRV655383:VSQ655387 WBR655383:WCM655387 WLN655383:WMI655387 WVJ655383:WWE655387 IX720919:JS720923 ST720919:TO720923 ACP720919:ADK720923 AML720919:ANG720923 AWH720919:AXC720923 BGD720919:BGY720923 BPZ720919:BQU720923 BZV720919:CAQ720923 CJR720919:CKM720923 CTN720919:CUI720923 DDJ720919:DEE720923 DNF720919:DOA720923 DXB720919:DXW720923 EGX720919:EHS720923 EQT720919:ERO720923 FAP720919:FBK720923 FKL720919:FLG720923 FUH720919:FVC720923 GED720919:GEY720923 GNZ720919:GOU720923 GXV720919:GYQ720923 HHR720919:HIM720923 HRN720919:HSI720923 IBJ720919:ICE720923 ILF720919:IMA720923 IVB720919:IVW720923 JEX720919:JFS720923 JOT720919:JPO720923 JYP720919:JZK720923 KIL720919:KJG720923 KSH720919:KTC720923 LCD720919:LCY720923 LLZ720919:LMU720923 LVV720919:LWQ720923 MFR720919:MGM720923 MPN720919:MQI720923 MZJ720919:NAE720923 NJF720919:NKA720923 NTB720919:NTW720923 OCX720919:ODS720923 OMT720919:ONO720923 OWP720919:OXK720923 PGL720919:PHG720923 PQH720919:PRC720923 QAD720919:QAY720923 QJZ720919:QKU720923 QTV720919:QUQ720923 RDR720919:REM720923 RNN720919:ROI720923 RXJ720919:RYE720923 SHF720919:SIA720923 SRB720919:SRW720923 TAX720919:TBS720923 TKT720919:TLO720923 TUP720919:TVK720923 UEL720919:UFG720923 UOH720919:UPC720923 UYD720919:UYY720923 VHZ720919:VIU720923 VRV720919:VSQ720923 WBR720919:WCM720923 WLN720919:WMI720923 WVJ720919:WWE720923 IX786455:JS786459 ST786455:TO786459 ACP786455:ADK786459 AML786455:ANG786459 AWH786455:AXC786459 BGD786455:BGY786459 BPZ786455:BQU786459 BZV786455:CAQ786459 CJR786455:CKM786459 CTN786455:CUI786459 DDJ786455:DEE786459 DNF786455:DOA786459 DXB786455:DXW786459 EGX786455:EHS786459 EQT786455:ERO786459 FAP786455:FBK786459 FKL786455:FLG786459 FUH786455:FVC786459 GED786455:GEY786459 GNZ786455:GOU786459 GXV786455:GYQ786459 HHR786455:HIM786459 HRN786455:HSI786459 IBJ786455:ICE786459 ILF786455:IMA786459 IVB786455:IVW786459 JEX786455:JFS786459 JOT786455:JPO786459 JYP786455:JZK786459 KIL786455:KJG786459 KSH786455:KTC786459 LCD786455:LCY786459 LLZ786455:LMU786459 LVV786455:LWQ786459 MFR786455:MGM786459 MPN786455:MQI786459 MZJ786455:NAE786459 NJF786455:NKA786459 NTB786455:NTW786459 OCX786455:ODS786459 OMT786455:ONO786459 OWP786455:OXK786459 PGL786455:PHG786459 PQH786455:PRC786459 QAD786455:QAY786459 QJZ786455:QKU786459 QTV786455:QUQ786459 RDR786455:REM786459 RNN786455:ROI786459 RXJ786455:RYE786459 SHF786455:SIA786459 SRB786455:SRW786459 TAX786455:TBS786459 TKT786455:TLO786459 TUP786455:TVK786459 UEL786455:UFG786459 UOH786455:UPC786459 UYD786455:UYY786459 VHZ786455:VIU786459 VRV786455:VSQ786459 WBR786455:WCM786459 WLN786455:WMI786459 WVJ786455:WWE786459 IX851991:JS851995 ST851991:TO851995 ACP851991:ADK851995 AML851991:ANG851995 AWH851991:AXC851995 BGD851991:BGY851995 BPZ851991:BQU851995 BZV851991:CAQ851995 CJR851991:CKM851995 CTN851991:CUI851995 DDJ851991:DEE851995 DNF851991:DOA851995 DXB851991:DXW851995 EGX851991:EHS851995 EQT851991:ERO851995 FAP851991:FBK851995 FKL851991:FLG851995 FUH851991:FVC851995 GED851991:GEY851995 GNZ851991:GOU851995 GXV851991:GYQ851995 HHR851991:HIM851995 HRN851991:HSI851995 IBJ851991:ICE851995 ILF851991:IMA851995 IVB851991:IVW851995 JEX851991:JFS851995 JOT851991:JPO851995 JYP851991:JZK851995 KIL851991:KJG851995 KSH851991:KTC851995 LCD851991:LCY851995 LLZ851991:LMU851995 LVV851991:LWQ851995 MFR851991:MGM851995 MPN851991:MQI851995 MZJ851991:NAE851995 NJF851991:NKA851995 NTB851991:NTW851995 OCX851991:ODS851995 OMT851991:ONO851995 OWP851991:OXK851995 PGL851991:PHG851995 PQH851991:PRC851995 QAD851991:QAY851995 QJZ851991:QKU851995 QTV851991:QUQ851995 RDR851991:REM851995 RNN851991:ROI851995 RXJ851991:RYE851995 SHF851991:SIA851995 SRB851991:SRW851995 TAX851991:TBS851995 TKT851991:TLO851995 TUP851991:TVK851995 UEL851991:UFG851995 UOH851991:UPC851995 UYD851991:UYY851995 VHZ851991:VIU851995 VRV851991:VSQ851995 WBR851991:WCM851995 WLN851991:WMI851995 WVJ851991:WWE851995 IX917527:JS917531 ST917527:TO917531 ACP917527:ADK917531 AML917527:ANG917531 AWH917527:AXC917531 BGD917527:BGY917531 BPZ917527:BQU917531 BZV917527:CAQ917531 CJR917527:CKM917531 CTN917527:CUI917531 DDJ917527:DEE917531 DNF917527:DOA917531 DXB917527:DXW917531 EGX917527:EHS917531 EQT917527:ERO917531 FAP917527:FBK917531 FKL917527:FLG917531 FUH917527:FVC917531 GED917527:GEY917531 GNZ917527:GOU917531 GXV917527:GYQ917531 HHR917527:HIM917531 HRN917527:HSI917531 IBJ917527:ICE917531 ILF917527:IMA917531 IVB917527:IVW917531 JEX917527:JFS917531 JOT917527:JPO917531 JYP917527:JZK917531 KIL917527:KJG917531 KSH917527:KTC917531 LCD917527:LCY917531 LLZ917527:LMU917531 LVV917527:LWQ917531 MFR917527:MGM917531 MPN917527:MQI917531 MZJ917527:NAE917531 NJF917527:NKA917531 NTB917527:NTW917531 OCX917527:ODS917531 OMT917527:ONO917531 OWP917527:OXK917531 PGL917527:PHG917531 PQH917527:PRC917531 QAD917527:QAY917531 QJZ917527:QKU917531 QTV917527:QUQ917531 RDR917527:REM917531 RNN917527:ROI917531 RXJ917527:RYE917531 SHF917527:SIA917531 SRB917527:SRW917531 TAX917527:TBS917531 TKT917527:TLO917531 TUP917527:TVK917531 UEL917527:UFG917531 UOH917527:UPC917531 UYD917527:UYY917531 VHZ917527:VIU917531 VRV917527:VSQ917531 WBR917527:WCM917531 WLN917527:WMI917531 WVJ917527:WWE917531 IX983063:JS983067 ST983063:TO983067 ACP983063:ADK983067 AML983063:ANG983067 AWH983063:AXC983067 BGD983063:BGY983067 BPZ983063:BQU983067 BZV983063:CAQ983067 CJR983063:CKM983067 CTN983063:CUI983067 DDJ983063:DEE983067 DNF983063:DOA983067 DXB983063:DXW983067 EGX983063:EHS983067 EQT983063:ERO983067 FAP983063:FBK983067 FKL983063:FLG983067 FUH983063:FVC983067 GED983063:GEY983067 GNZ983063:GOU983067 GXV983063:GYQ983067 HHR983063:HIM983067 HRN983063:HSI983067 IBJ983063:ICE983067 ILF983063:IMA983067 IVB983063:IVW983067 JEX983063:JFS983067 JOT983063:JPO983067 JYP983063:JZK983067 KIL983063:KJG983067 KSH983063:KTC983067 LCD983063:LCY983067 LLZ983063:LMU983067 LVV983063:LWQ983067 MFR983063:MGM983067 MPN983063:MQI983067 MZJ983063:NAE983067 NJF983063:NKA983067 NTB983063:NTW983067 OCX983063:ODS983067 OMT983063:ONO983067 OWP983063:OXK983067 PGL983063:PHG983067 PQH983063:PRC983067 QAD983063:QAY983067 QJZ983063:QKU983067 QTV983063:QUQ983067 RDR983063:REM983067 RNN983063:ROI983067 RXJ983063:RYE983067 SHF983063:SIA983067 SRB983063:SRW983067 TAX983063:TBS983067 TKT983063:TLO983067 TUP983063:TVK983067 UEL983063:UFG983067 UOH983063:UPC983067 UYD983063:UYY983067 VHZ983063:VIU983067 VRV983063:VSQ983067 WBR983063:WCM983067 WLN983063:WMI983067 L65559:AG65563 L131095:AG131099 L196631:AG196635 L262167:AG262171 L327703:AG327707 L393239:AG393243 L458775:AG458779 L524311:AG524315 L589847:AG589851 L655383:AG655387 L720919:AG720923 L786455:AG786459 L851991:AG851995 L917527:AG917531 L983063:AG983067 ST27:TO27 ACP27:ADK27 AML27:ANG27 AWH27:AXC27 BGD27:BGY27 BPZ27:BQU27 BZV27:CAQ27 CJR27:CKM27 CTN27:CUI27 DDJ27:DEE27 DNF27:DOA27 DXB27:DXW27 EGX27:EHS27 EQT27:ERO27 FAP27:FBK27 FKL27:FLG27 FUH27:FVC27 GED27:GEY27 GNZ27:GOU27 GXV27:GYQ27 HHR27:HIM27 HRN27:HSI27 IBJ27:ICE27 ILF27:IMA27 IVB27:IVW27 JEX27:JFS27 JOT27:JPO27 JYP27:JZK27 KIL27:KJG27 KSH27:KTC27 LCD27:LCY27 LLZ27:LMU27 LVV27:LWQ27 MFR27:MGM27 MPN27:MQI27 MZJ27:NAE27 NJF27:NKA27 NTB27:NTW27 OCX27:ODS27 OMT27:ONO27 OWP27:OXK27 PGL27:PHG27 PQH27:PRC27 QAD27:QAY27 QJZ27:QKU27 QTV27:QUQ27 RDR27:REM27 RNN27:ROI27 RXJ27:RYE27 SHF27:SIA27 SRB27:SRW27 TAX27:TBS27 TKT27:TLO27 TUP27:TVK27 UEL27:UFG27 UOH27:UPC27 UYD27:UYY27 VHZ27:VIU27 VRV27:VSQ27 WBR27:WCM27 WLN27:WMI27 WVJ27:WWE27 IX27:JS2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65555:AD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AD131091:AD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AD196627:AD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AD262163:AD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AD327699:AD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AD393235:AD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AD458771:AD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AD524307:AD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AD589843:AD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AD655379:AD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AD720915:AD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AD786451:AD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AD851987:AD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AD917523:AD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AD983059:AD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AB65555:AB65556 JN65555:JN65556 TJ65555:TJ65556 ADF65555:ADF65556 ANB65555:ANB65556 AWX65555:AWX65556 BGT65555:BGT65556 BQP65555:BQP65556 CAL65555:CAL65556 CKH65555:CKH65556 CUD65555:CUD65556 DDZ65555:DDZ65556 DNV65555:DNV65556 DXR65555:DXR65556 EHN65555:EHN65556 ERJ65555:ERJ65556 FBF65555:FBF65556 FLB65555:FLB65556 FUX65555:FUX65556 GET65555:GET65556 GOP65555:GOP65556 GYL65555:GYL65556 HIH65555:HIH65556 HSD65555:HSD65556 IBZ65555:IBZ65556 ILV65555:ILV65556 IVR65555:IVR65556 JFN65555:JFN65556 JPJ65555:JPJ65556 JZF65555:JZF65556 KJB65555:KJB65556 KSX65555:KSX65556 LCT65555:LCT65556 LMP65555:LMP65556 LWL65555:LWL65556 MGH65555:MGH65556 MQD65555:MQD65556 MZZ65555:MZZ65556 NJV65555:NJV65556 NTR65555:NTR65556 ODN65555:ODN65556 ONJ65555:ONJ65556 OXF65555:OXF65556 PHB65555:PHB65556 PQX65555:PQX65556 QAT65555:QAT65556 QKP65555:QKP65556 QUL65555:QUL65556 REH65555:REH65556 ROD65555:ROD65556 RXZ65555:RXZ65556 SHV65555:SHV65556 SRR65555:SRR65556 TBN65555:TBN65556 TLJ65555:TLJ65556 TVF65555:TVF65556 UFB65555:UFB65556 UOX65555:UOX65556 UYT65555:UYT65556 VIP65555:VIP65556 VSL65555:VSL65556 WCH65555:WCH65556 WMD65555:WMD65556 WVZ65555:WVZ65556 AB131091:AB131092 JN131091:JN131092 TJ131091:TJ131092 ADF131091:ADF131092 ANB131091:ANB131092 AWX131091:AWX131092 BGT131091:BGT131092 BQP131091:BQP131092 CAL131091:CAL131092 CKH131091:CKH131092 CUD131091:CUD131092 DDZ131091:DDZ131092 DNV131091:DNV131092 DXR131091:DXR131092 EHN131091:EHN131092 ERJ131091:ERJ131092 FBF131091:FBF131092 FLB131091:FLB131092 FUX131091:FUX131092 GET131091:GET131092 GOP131091:GOP131092 GYL131091:GYL131092 HIH131091:HIH131092 HSD131091:HSD131092 IBZ131091:IBZ131092 ILV131091:ILV131092 IVR131091:IVR131092 JFN131091:JFN131092 JPJ131091:JPJ131092 JZF131091:JZF131092 KJB131091:KJB131092 KSX131091:KSX131092 LCT131091:LCT131092 LMP131091:LMP131092 LWL131091:LWL131092 MGH131091:MGH131092 MQD131091:MQD131092 MZZ131091:MZZ131092 NJV131091:NJV131092 NTR131091:NTR131092 ODN131091:ODN131092 ONJ131091:ONJ131092 OXF131091:OXF131092 PHB131091:PHB131092 PQX131091:PQX131092 QAT131091:QAT131092 QKP131091:QKP131092 QUL131091:QUL131092 REH131091:REH131092 ROD131091:ROD131092 RXZ131091:RXZ131092 SHV131091:SHV131092 SRR131091:SRR131092 TBN131091:TBN131092 TLJ131091:TLJ131092 TVF131091:TVF131092 UFB131091:UFB131092 UOX131091:UOX131092 UYT131091:UYT131092 VIP131091:VIP131092 VSL131091:VSL131092 WCH131091:WCH131092 WMD131091:WMD131092 WVZ131091:WVZ131092 AB196627:AB196628 JN196627:JN196628 TJ196627:TJ196628 ADF196627:ADF196628 ANB196627:ANB196628 AWX196627:AWX196628 BGT196627:BGT196628 BQP196627:BQP196628 CAL196627:CAL196628 CKH196627:CKH196628 CUD196627:CUD196628 DDZ196627:DDZ196628 DNV196627:DNV196628 DXR196627:DXR196628 EHN196627:EHN196628 ERJ196627:ERJ196628 FBF196627:FBF196628 FLB196627:FLB196628 FUX196627:FUX196628 GET196627:GET196628 GOP196627:GOP196628 GYL196627:GYL196628 HIH196627:HIH196628 HSD196627:HSD196628 IBZ196627:IBZ196628 ILV196627:ILV196628 IVR196627:IVR196628 JFN196627:JFN196628 JPJ196627:JPJ196628 JZF196627:JZF196628 KJB196627:KJB196628 KSX196627:KSX196628 LCT196627:LCT196628 LMP196627:LMP196628 LWL196627:LWL196628 MGH196627:MGH196628 MQD196627:MQD196628 MZZ196627:MZZ196628 NJV196627:NJV196628 NTR196627:NTR196628 ODN196627:ODN196628 ONJ196627:ONJ196628 OXF196627:OXF196628 PHB196627:PHB196628 PQX196627:PQX196628 QAT196627:QAT196628 QKP196627:QKP196628 QUL196627:QUL196628 REH196627:REH196628 ROD196627:ROD196628 RXZ196627:RXZ196628 SHV196627:SHV196628 SRR196627:SRR196628 TBN196627:TBN196628 TLJ196627:TLJ196628 TVF196627:TVF196628 UFB196627:UFB196628 UOX196627:UOX196628 UYT196627:UYT196628 VIP196627:VIP196628 VSL196627:VSL196628 WCH196627:WCH196628 WMD196627:WMD196628 WVZ196627:WVZ196628 AB262163:AB262164 JN262163:JN262164 TJ262163:TJ262164 ADF262163:ADF262164 ANB262163:ANB262164 AWX262163:AWX262164 BGT262163:BGT262164 BQP262163:BQP262164 CAL262163:CAL262164 CKH262163:CKH262164 CUD262163:CUD262164 DDZ262163:DDZ262164 DNV262163:DNV262164 DXR262163:DXR262164 EHN262163:EHN262164 ERJ262163:ERJ262164 FBF262163:FBF262164 FLB262163:FLB262164 FUX262163:FUX262164 GET262163:GET262164 GOP262163:GOP262164 GYL262163:GYL262164 HIH262163:HIH262164 HSD262163:HSD262164 IBZ262163:IBZ262164 ILV262163:ILV262164 IVR262163:IVR262164 JFN262163:JFN262164 JPJ262163:JPJ262164 JZF262163:JZF262164 KJB262163:KJB262164 KSX262163:KSX262164 LCT262163:LCT262164 LMP262163:LMP262164 LWL262163:LWL262164 MGH262163:MGH262164 MQD262163:MQD262164 MZZ262163:MZZ262164 NJV262163:NJV262164 NTR262163:NTR262164 ODN262163:ODN262164 ONJ262163:ONJ262164 OXF262163:OXF262164 PHB262163:PHB262164 PQX262163:PQX262164 QAT262163:QAT262164 QKP262163:QKP262164 QUL262163:QUL262164 REH262163:REH262164 ROD262163:ROD262164 RXZ262163:RXZ262164 SHV262163:SHV262164 SRR262163:SRR262164 TBN262163:TBN262164 TLJ262163:TLJ262164 TVF262163:TVF262164 UFB262163:UFB262164 UOX262163:UOX262164 UYT262163:UYT262164 VIP262163:VIP262164 VSL262163:VSL262164 WCH262163:WCH262164 WMD262163:WMD262164 WVZ262163:WVZ262164 AB327699:AB327700 JN327699:JN327700 TJ327699:TJ327700 ADF327699:ADF327700 ANB327699:ANB327700 AWX327699:AWX327700 BGT327699:BGT327700 BQP327699:BQP327700 CAL327699:CAL327700 CKH327699:CKH327700 CUD327699:CUD327700 DDZ327699:DDZ327700 DNV327699:DNV327700 DXR327699:DXR327700 EHN327699:EHN327700 ERJ327699:ERJ327700 FBF327699:FBF327700 FLB327699:FLB327700 FUX327699:FUX327700 GET327699:GET327700 GOP327699:GOP327700 GYL327699:GYL327700 HIH327699:HIH327700 HSD327699:HSD327700 IBZ327699:IBZ327700 ILV327699:ILV327700 IVR327699:IVR327700 JFN327699:JFN327700 JPJ327699:JPJ327700 JZF327699:JZF327700 KJB327699:KJB327700 KSX327699:KSX327700 LCT327699:LCT327700 LMP327699:LMP327700 LWL327699:LWL327700 MGH327699:MGH327700 MQD327699:MQD327700 MZZ327699:MZZ327700 NJV327699:NJV327700 NTR327699:NTR327700 ODN327699:ODN327700 ONJ327699:ONJ327700 OXF327699:OXF327700 PHB327699:PHB327700 PQX327699:PQX327700 QAT327699:QAT327700 QKP327699:QKP327700 QUL327699:QUL327700 REH327699:REH327700 ROD327699:ROD327700 RXZ327699:RXZ327700 SHV327699:SHV327700 SRR327699:SRR327700 TBN327699:TBN327700 TLJ327699:TLJ327700 TVF327699:TVF327700 UFB327699:UFB327700 UOX327699:UOX327700 UYT327699:UYT327700 VIP327699:VIP327700 VSL327699:VSL327700 WCH327699:WCH327700 WMD327699:WMD327700 WVZ327699:WVZ327700 AB393235:AB393236 JN393235:JN393236 TJ393235:TJ393236 ADF393235:ADF393236 ANB393235:ANB393236 AWX393235:AWX393236 BGT393235:BGT393236 BQP393235:BQP393236 CAL393235:CAL393236 CKH393235:CKH393236 CUD393235:CUD393236 DDZ393235:DDZ393236 DNV393235:DNV393236 DXR393235:DXR393236 EHN393235:EHN393236 ERJ393235:ERJ393236 FBF393235:FBF393236 FLB393235:FLB393236 FUX393235:FUX393236 GET393235:GET393236 GOP393235:GOP393236 GYL393235:GYL393236 HIH393235:HIH393236 HSD393235:HSD393236 IBZ393235:IBZ393236 ILV393235:ILV393236 IVR393235:IVR393236 JFN393235:JFN393236 JPJ393235:JPJ393236 JZF393235:JZF393236 KJB393235:KJB393236 KSX393235:KSX393236 LCT393235:LCT393236 LMP393235:LMP393236 LWL393235:LWL393236 MGH393235:MGH393236 MQD393235:MQD393236 MZZ393235:MZZ393236 NJV393235:NJV393236 NTR393235:NTR393236 ODN393235:ODN393236 ONJ393235:ONJ393236 OXF393235:OXF393236 PHB393235:PHB393236 PQX393235:PQX393236 QAT393235:QAT393236 QKP393235:QKP393236 QUL393235:QUL393236 REH393235:REH393236 ROD393235:ROD393236 RXZ393235:RXZ393236 SHV393235:SHV393236 SRR393235:SRR393236 TBN393235:TBN393236 TLJ393235:TLJ393236 TVF393235:TVF393236 UFB393235:UFB393236 UOX393235:UOX393236 UYT393235:UYT393236 VIP393235:VIP393236 VSL393235:VSL393236 WCH393235:WCH393236 WMD393235:WMD393236 WVZ393235:WVZ393236 AB458771:AB458772 JN458771:JN458772 TJ458771:TJ458772 ADF458771:ADF458772 ANB458771:ANB458772 AWX458771:AWX458772 BGT458771:BGT458772 BQP458771:BQP458772 CAL458771:CAL458772 CKH458771:CKH458772 CUD458771:CUD458772 DDZ458771:DDZ458772 DNV458771:DNV458772 DXR458771:DXR458772 EHN458771:EHN458772 ERJ458771:ERJ458772 FBF458771:FBF458772 FLB458771:FLB458772 FUX458771:FUX458772 GET458771:GET458772 GOP458771:GOP458772 GYL458771:GYL458772 HIH458771:HIH458772 HSD458771:HSD458772 IBZ458771:IBZ458772 ILV458771:ILV458772 IVR458771:IVR458772 JFN458771:JFN458772 JPJ458771:JPJ458772 JZF458771:JZF458772 KJB458771:KJB458772 KSX458771:KSX458772 LCT458771:LCT458772 LMP458771:LMP458772 LWL458771:LWL458772 MGH458771:MGH458772 MQD458771:MQD458772 MZZ458771:MZZ458772 NJV458771:NJV458772 NTR458771:NTR458772 ODN458771:ODN458772 ONJ458771:ONJ458772 OXF458771:OXF458772 PHB458771:PHB458772 PQX458771:PQX458772 QAT458771:QAT458772 QKP458771:QKP458772 QUL458771:QUL458772 REH458771:REH458772 ROD458771:ROD458772 RXZ458771:RXZ458772 SHV458771:SHV458772 SRR458771:SRR458772 TBN458771:TBN458772 TLJ458771:TLJ458772 TVF458771:TVF458772 UFB458771:UFB458772 UOX458771:UOX458772 UYT458771:UYT458772 VIP458771:VIP458772 VSL458771:VSL458772 WCH458771:WCH458772 WMD458771:WMD458772 WVZ458771:WVZ458772 AB524307:AB524308 JN524307:JN524308 TJ524307:TJ524308 ADF524307:ADF524308 ANB524307:ANB524308 AWX524307:AWX524308 BGT524307:BGT524308 BQP524307:BQP524308 CAL524307:CAL524308 CKH524307:CKH524308 CUD524307:CUD524308 DDZ524307:DDZ524308 DNV524307:DNV524308 DXR524307:DXR524308 EHN524307:EHN524308 ERJ524307:ERJ524308 FBF524307:FBF524308 FLB524307:FLB524308 FUX524307:FUX524308 GET524307:GET524308 GOP524307:GOP524308 GYL524307:GYL524308 HIH524307:HIH524308 HSD524307:HSD524308 IBZ524307:IBZ524308 ILV524307:ILV524308 IVR524307:IVR524308 JFN524307:JFN524308 JPJ524307:JPJ524308 JZF524307:JZF524308 KJB524307:KJB524308 KSX524307:KSX524308 LCT524307:LCT524308 LMP524307:LMP524308 LWL524307:LWL524308 MGH524307:MGH524308 MQD524307:MQD524308 MZZ524307:MZZ524308 NJV524307:NJV524308 NTR524307:NTR524308 ODN524307:ODN524308 ONJ524307:ONJ524308 OXF524307:OXF524308 PHB524307:PHB524308 PQX524307:PQX524308 QAT524307:QAT524308 QKP524307:QKP524308 QUL524307:QUL524308 REH524307:REH524308 ROD524307:ROD524308 RXZ524307:RXZ524308 SHV524307:SHV524308 SRR524307:SRR524308 TBN524307:TBN524308 TLJ524307:TLJ524308 TVF524307:TVF524308 UFB524307:UFB524308 UOX524307:UOX524308 UYT524307:UYT524308 VIP524307:VIP524308 VSL524307:VSL524308 WCH524307:WCH524308 WMD524307:WMD524308 WVZ524307:WVZ524308 AB589843:AB589844 JN589843:JN589844 TJ589843:TJ589844 ADF589843:ADF589844 ANB589843:ANB589844 AWX589843:AWX589844 BGT589843:BGT589844 BQP589843:BQP589844 CAL589843:CAL589844 CKH589843:CKH589844 CUD589843:CUD589844 DDZ589843:DDZ589844 DNV589843:DNV589844 DXR589843:DXR589844 EHN589843:EHN589844 ERJ589843:ERJ589844 FBF589843:FBF589844 FLB589843:FLB589844 FUX589843:FUX589844 GET589843:GET589844 GOP589843:GOP589844 GYL589843:GYL589844 HIH589843:HIH589844 HSD589843:HSD589844 IBZ589843:IBZ589844 ILV589843:ILV589844 IVR589843:IVR589844 JFN589843:JFN589844 JPJ589843:JPJ589844 JZF589843:JZF589844 KJB589843:KJB589844 KSX589843:KSX589844 LCT589843:LCT589844 LMP589843:LMP589844 LWL589843:LWL589844 MGH589843:MGH589844 MQD589843:MQD589844 MZZ589843:MZZ589844 NJV589843:NJV589844 NTR589843:NTR589844 ODN589843:ODN589844 ONJ589843:ONJ589844 OXF589843:OXF589844 PHB589843:PHB589844 PQX589843:PQX589844 QAT589843:QAT589844 QKP589843:QKP589844 QUL589843:QUL589844 REH589843:REH589844 ROD589843:ROD589844 RXZ589843:RXZ589844 SHV589843:SHV589844 SRR589843:SRR589844 TBN589843:TBN589844 TLJ589843:TLJ589844 TVF589843:TVF589844 UFB589843:UFB589844 UOX589843:UOX589844 UYT589843:UYT589844 VIP589843:VIP589844 VSL589843:VSL589844 WCH589843:WCH589844 WMD589843:WMD589844 WVZ589843:WVZ589844 AB655379:AB655380 JN655379:JN655380 TJ655379:TJ655380 ADF655379:ADF655380 ANB655379:ANB655380 AWX655379:AWX655380 BGT655379:BGT655380 BQP655379:BQP655380 CAL655379:CAL655380 CKH655379:CKH655380 CUD655379:CUD655380 DDZ655379:DDZ655380 DNV655379:DNV655380 DXR655379:DXR655380 EHN655379:EHN655380 ERJ655379:ERJ655380 FBF655379:FBF655380 FLB655379:FLB655380 FUX655379:FUX655380 GET655379:GET655380 GOP655379:GOP655380 GYL655379:GYL655380 HIH655379:HIH655380 HSD655379:HSD655380 IBZ655379:IBZ655380 ILV655379:ILV655380 IVR655379:IVR655380 JFN655379:JFN655380 JPJ655379:JPJ655380 JZF655379:JZF655380 KJB655379:KJB655380 KSX655379:KSX655380 LCT655379:LCT655380 LMP655379:LMP655380 LWL655379:LWL655380 MGH655379:MGH655380 MQD655379:MQD655380 MZZ655379:MZZ655380 NJV655379:NJV655380 NTR655379:NTR655380 ODN655379:ODN655380 ONJ655379:ONJ655380 OXF655379:OXF655380 PHB655379:PHB655380 PQX655379:PQX655380 QAT655379:QAT655380 QKP655379:QKP655380 QUL655379:QUL655380 REH655379:REH655380 ROD655379:ROD655380 RXZ655379:RXZ655380 SHV655379:SHV655380 SRR655379:SRR655380 TBN655379:TBN655380 TLJ655379:TLJ655380 TVF655379:TVF655380 UFB655379:UFB655380 UOX655379:UOX655380 UYT655379:UYT655380 VIP655379:VIP655380 VSL655379:VSL655380 WCH655379:WCH655380 WMD655379:WMD655380 WVZ655379:WVZ655380 AB720915:AB720916 JN720915:JN720916 TJ720915:TJ720916 ADF720915:ADF720916 ANB720915:ANB720916 AWX720915:AWX720916 BGT720915:BGT720916 BQP720915:BQP720916 CAL720915:CAL720916 CKH720915:CKH720916 CUD720915:CUD720916 DDZ720915:DDZ720916 DNV720915:DNV720916 DXR720915:DXR720916 EHN720915:EHN720916 ERJ720915:ERJ720916 FBF720915:FBF720916 FLB720915:FLB720916 FUX720915:FUX720916 GET720915:GET720916 GOP720915:GOP720916 GYL720915:GYL720916 HIH720915:HIH720916 HSD720915:HSD720916 IBZ720915:IBZ720916 ILV720915:ILV720916 IVR720915:IVR720916 JFN720915:JFN720916 JPJ720915:JPJ720916 JZF720915:JZF720916 KJB720915:KJB720916 KSX720915:KSX720916 LCT720915:LCT720916 LMP720915:LMP720916 LWL720915:LWL720916 MGH720915:MGH720916 MQD720915:MQD720916 MZZ720915:MZZ720916 NJV720915:NJV720916 NTR720915:NTR720916 ODN720915:ODN720916 ONJ720915:ONJ720916 OXF720915:OXF720916 PHB720915:PHB720916 PQX720915:PQX720916 QAT720915:QAT720916 QKP720915:QKP720916 QUL720915:QUL720916 REH720915:REH720916 ROD720915:ROD720916 RXZ720915:RXZ720916 SHV720915:SHV720916 SRR720915:SRR720916 TBN720915:TBN720916 TLJ720915:TLJ720916 TVF720915:TVF720916 UFB720915:UFB720916 UOX720915:UOX720916 UYT720915:UYT720916 VIP720915:VIP720916 VSL720915:VSL720916 WCH720915:WCH720916 WMD720915:WMD720916 WVZ720915:WVZ720916 AB786451:AB786452 JN786451:JN786452 TJ786451:TJ786452 ADF786451:ADF786452 ANB786451:ANB786452 AWX786451:AWX786452 BGT786451:BGT786452 BQP786451:BQP786452 CAL786451:CAL786452 CKH786451:CKH786452 CUD786451:CUD786452 DDZ786451:DDZ786452 DNV786451:DNV786452 DXR786451:DXR786452 EHN786451:EHN786452 ERJ786451:ERJ786452 FBF786451:FBF786452 FLB786451:FLB786452 FUX786451:FUX786452 GET786451:GET786452 GOP786451:GOP786452 GYL786451:GYL786452 HIH786451:HIH786452 HSD786451:HSD786452 IBZ786451:IBZ786452 ILV786451:ILV786452 IVR786451:IVR786452 JFN786451:JFN786452 JPJ786451:JPJ786452 JZF786451:JZF786452 KJB786451:KJB786452 KSX786451:KSX786452 LCT786451:LCT786452 LMP786451:LMP786452 LWL786451:LWL786452 MGH786451:MGH786452 MQD786451:MQD786452 MZZ786451:MZZ786452 NJV786451:NJV786452 NTR786451:NTR786452 ODN786451:ODN786452 ONJ786451:ONJ786452 OXF786451:OXF786452 PHB786451:PHB786452 PQX786451:PQX786452 QAT786451:QAT786452 QKP786451:QKP786452 QUL786451:QUL786452 REH786451:REH786452 ROD786451:ROD786452 RXZ786451:RXZ786452 SHV786451:SHV786452 SRR786451:SRR786452 TBN786451:TBN786452 TLJ786451:TLJ786452 TVF786451:TVF786452 UFB786451:UFB786452 UOX786451:UOX786452 UYT786451:UYT786452 VIP786451:VIP786452 VSL786451:VSL786452 WCH786451:WCH786452 WMD786451:WMD786452 WVZ786451:WVZ786452 AB851987:AB851988 JN851987:JN851988 TJ851987:TJ851988 ADF851987:ADF851988 ANB851987:ANB851988 AWX851987:AWX851988 BGT851987:BGT851988 BQP851987:BQP851988 CAL851987:CAL851988 CKH851987:CKH851988 CUD851987:CUD851988 DDZ851987:DDZ851988 DNV851987:DNV851988 DXR851987:DXR851988 EHN851987:EHN851988 ERJ851987:ERJ851988 FBF851987:FBF851988 FLB851987:FLB851988 FUX851987:FUX851988 GET851987:GET851988 GOP851987:GOP851988 GYL851987:GYL851988 HIH851987:HIH851988 HSD851987:HSD851988 IBZ851987:IBZ851988 ILV851987:ILV851988 IVR851987:IVR851988 JFN851987:JFN851988 JPJ851987:JPJ851988 JZF851987:JZF851988 KJB851987:KJB851988 KSX851987:KSX851988 LCT851987:LCT851988 LMP851987:LMP851988 LWL851987:LWL851988 MGH851987:MGH851988 MQD851987:MQD851988 MZZ851987:MZZ851988 NJV851987:NJV851988 NTR851987:NTR851988 ODN851987:ODN851988 ONJ851987:ONJ851988 OXF851987:OXF851988 PHB851987:PHB851988 PQX851987:PQX851988 QAT851987:QAT851988 QKP851987:QKP851988 QUL851987:QUL851988 REH851987:REH851988 ROD851987:ROD851988 RXZ851987:RXZ851988 SHV851987:SHV851988 SRR851987:SRR851988 TBN851987:TBN851988 TLJ851987:TLJ851988 TVF851987:TVF851988 UFB851987:UFB851988 UOX851987:UOX851988 UYT851987:UYT851988 VIP851987:VIP851988 VSL851987:VSL851988 WCH851987:WCH851988 WMD851987:WMD851988 WVZ851987:WVZ851988 AB917523:AB917524 JN917523:JN917524 TJ917523:TJ917524 ADF917523:ADF917524 ANB917523:ANB917524 AWX917523:AWX917524 BGT917523:BGT917524 BQP917523:BQP917524 CAL917523:CAL917524 CKH917523:CKH917524 CUD917523:CUD917524 DDZ917523:DDZ917524 DNV917523:DNV917524 DXR917523:DXR917524 EHN917523:EHN917524 ERJ917523:ERJ917524 FBF917523:FBF917524 FLB917523:FLB917524 FUX917523:FUX917524 GET917523:GET917524 GOP917523:GOP917524 GYL917523:GYL917524 HIH917523:HIH917524 HSD917523:HSD917524 IBZ917523:IBZ917524 ILV917523:ILV917524 IVR917523:IVR917524 JFN917523:JFN917524 JPJ917523:JPJ917524 JZF917523:JZF917524 KJB917523:KJB917524 KSX917523:KSX917524 LCT917523:LCT917524 LMP917523:LMP917524 LWL917523:LWL917524 MGH917523:MGH917524 MQD917523:MQD917524 MZZ917523:MZZ917524 NJV917523:NJV917524 NTR917523:NTR917524 ODN917523:ODN917524 ONJ917523:ONJ917524 OXF917523:OXF917524 PHB917523:PHB917524 PQX917523:PQX917524 QAT917523:QAT917524 QKP917523:QKP917524 QUL917523:QUL917524 REH917523:REH917524 ROD917523:ROD917524 RXZ917523:RXZ917524 SHV917523:SHV917524 SRR917523:SRR917524 TBN917523:TBN917524 TLJ917523:TLJ917524 TVF917523:TVF917524 UFB917523:UFB917524 UOX917523:UOX917524 UYT917523:UYT917524 VIP917523:VIP917524 VSL917523:VSL917524 WCH917523:WCH917524 WMD917523:WMD917524 WVZ917523:WVZ917524 AB983059:AB983060 JN983059:JN983060 TJ983059:TJ983060 ADF983059:ADF983060 ANB983059:ANB983060 AWX983059:AWX983060 BGT983059:BGT983060 BQP983059:BQP983060 CAL983059:CAL983060 CKH983059:CKH983060 CUD983059:CUD983060 DDZ983059:DDZ983060 DNV983059:DNV983060 DXR983059:DXR983060 EHN983059:EHN983060 ERJ983059:ERJ983060 FBF983059:FBF983060 FLB983059:FLB983060 FUX983059:FUX983060 GET983059:GET983060 GOP983059:GOP983060 GYL983059:GYL983060 HIH983059:HIH983060 HSD983059:HSD983060 IBZ983059:IBZ983060 ILV983059:ILV983060 IVR983059:IVR983060 JFN983059:JFN983060 JPJ983059:JPJ983060 JZF983059:JZF983060 KJB983059:KJB983060 KSX983059:KSX983060 LCT983059:LCT983060 LMP983059:LMP983060 LWL983059:LWL983060 MGH983059:MGH983060 MQD983059:MQD983060 MZZ983059:MZZ983060 NJV983059:NJV983060 NTR983059:NTR983060 ODN983059:ODN983060 ONJ983059:ONJ983060 OXF983059:OXF983060 PHB983059:PHB983060 PQX983059:PQX983060 QAT983059:QAT983060 QKP983059:QKP983060 QUL983059:QUL983060 REH983059:REH983060 ROD983059:ROD983060 RXZ983059:RXZ983060 SHV983059:SHV983060 SRR983059:SRR983060 TBN983059:TBN983060 TLJ983059:TLJ983060 TVF983059:TVF983060 UFB983059:UFB983060 UOX983059:UOX983060 UYT983059:UYT983060 VIP983059:VIP983060 VSL983059:VSL983060 WCH983059:WCH983060 WMD983059:WMD983060 WVZ983059:WVZ983060 WVZ23:WVZ24 WMD23:WMD24 WCH23:WCH24 VSL23:VSL24 VIP23:VIP24 UYT23:UYT24 UOX23:UOX24 UFB23:UFB24 TVF23:TVF24 TLJ23:TLJ24 TBN23:TBN24 SRR23:SRR24 SHV23:SHV24 RXZ23:RXZ24 ROD23:ROD24 REH23:REH24 QUL23:QUL24 QKP23:QKP24 QAT23:QAT24 PQX23:PQX24 PHB23:PHB24 OXF23:OXF24 ONJ23:ONJ24 ODN23:ODN24 NTR23:NTR24 NJV23:NJV24 MZZ23:MZZ24 MQD23:MQD24 MGH23:MGH24 LWL23:LWL24 LMP23:LMP24 LCT23:LCT24 KSX23:KSX24 KJB23:KJB24 JZF23:JZF24 JPJ23:JPJ24 JFN23:JFN24 IVR23:IVR24 ILV23:ILV24 IBZ23:IBZ24 HSD23:HSD24 HIH23:HIH24 GYL23:GYL24 GOP23:GOP24 GET23:GET24 FUX23:FUX24 FLB23:FLB24 FBF23:FBF24 ERJ23:ERJ24 EHN23:EHN24 DXR23:DXR24 DNV23:DNV24 DDZ23:DDZ24 CUD23:CUD24 CKH23:CKH24 CAL23:CAL24 BQP23:BQP24 BGT23:BGT24 AWX23:AWX24 ANB23:ANB24 ADF23:ADF24 TJ23:TJ24 JN23:JN24 AB23:AB24 WWB23:WWB24 WMF23:WMF24 WCJ23:WCJ24 VSN23:VSN24 VIR23:VIR24 UYV23:UYV24 UOZ23:UOZ24 UFD23:UFD24 TVH23:TVH24 TLL23:TLL24 TBP23:TBP24 SRT23:SRT24 SHX23:SHX24 RYB23:RYB24 ROF23:ROF24 REJ23:REJ24 QUN23:QUN24 QKR23:QKR24 QAV23:QAV24 PQZ23:PQZ24 PHD23:PHD24 OXH23:OXH24 ONL23:ONL24 ODP23:ODP24 NTT23:NTT24 NJX23:NJX24 NAB23:NAB24 MQF23:MQF24 MGJ23:MGJ24 LWN23:LWN24 LMR23:LMR24 LCV23:LCV24 KSZ23:KSZ24 KJD23:KJD24 JZH23:JZH24 JPL23:JPL24 JFP23:JFP24 IVT23:IVT24 ILX23:ILX24 ICB23:ICB24 HSF23:HSF24 HIJ23:HIJ24 GYN23:GYN24 GOR23:GOR24 GEV23:GEV24 FUZ23:FUZ24 FLD23:FLD24 FBH23:FBH24 ERL23:ERL24 EHP23:EHP24 DXT23:DXT24 DNX23:DNX24 DEB23:DEB24 CUF23:CUF24 CKJ23:CKJ24 CAN23:CAN24 BQR23:BQR24 BGV23:BGV24 AWZ23:AWZ24 AND23:AND24 ADH23:ADH24 TL23:TL24 JP23:JP24 AD23:AD24"/>
    <dataValidation type="textLength" operator="lessThanOrEqual" allowBlank="1" showErrorMessage="1" errorTitle="Ошибка" error="Допускается ввод не более 900 символов!" sqref="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WVK23 WLO23 WBS23 VRW23 VIA23 UYE23 UOI23 UEM23 TUQ23 TKU23 TAY23 SRC23 SHG23 RXK23 RNO23 RDS23 QTW23 QKA23 QAE23 PQI23 PGM23 OWQ23 OMU23 OCY23 NTC23 NJG23 MZK23 MPO23 MFS23 LVW23 LMA23 LCE23 KSI23 KIM23 JYQ23 JOU23 JEY23 IVC23 ILG23 IBK23 HRO23 HHS23 GXW23 GOA23 GEE23 FUI23 FKM23 FAQ23 EQU23 EGY23 DXC23 DNG23 DDK23 CTO23 CJS23 BZW23 BQA23 BGE23 AWI23 AMM23 ACQ23 SU23 IY23 M23">
      <formula1>900</formula1>
    </dataValidation>
    <dataValidation allowBlank="1" promptTitle="checkPeriodRange" sqref="WVY983060 AA65556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AA131092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AA196628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AA262164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AA327700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AA393236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AA458772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AA524308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AA589844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AA655380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AA720916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AA786452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AA851988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AA917524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AA983060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WVY24 WMC24 WCG24 VSK24 VIO24 UYS24 UOW24 UFA24 TVE24 TLI24 TBM24 SRQ24 SHU24 RXY24 ROC24 REG24 QUK24 QKO24 QAS24 PQW24 PHA24 OXE24 ONI24 ODM24 NTQ24 NJU24 MZY24 MQC24 MGG24 LWK24 LMO24 LCS24 KSW24 KJA24 JZE24 JPI24 JFM24 IVQ24 ILU24 IBY24 HSC24 HIG24 GYK24 GOO24 GES24 FUW24 FLA24 FBE24 ERI24 EHM24 DXQ24 DNU24 DDY24 CUC24 CKG24 CAK24 BQO24 BGS24 AWW24 ANA24 ADE24 TI24 JM24"/>
    <dataValidation type="decimal" allowBlank="1" showErrorMessage="1" errorTitle="Ошибка" error="Допускается ввод только действительных чисел!" sqref="Z65555:AA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Z131091:AA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Z196627:AA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Z262163:AA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Z327699:AA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Z393235:AA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Z458771:AA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Z524307:AA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Z589843:AA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Z655379:AA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Z720915:AA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Z786451:AA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Z851987:AA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Z917523:AA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Z983059:AA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X23:WVY23 WMB23:WMC23 WCF23:WCG23 VSJ23:VSK23 VIN23:VIO23 UYR23:UYS23 UOV23:UOW23 UEZ23:UFA23 TVD23:TVE23 TLH23:TLI23 TBL23:TBM23 SRP23:SRQ23 SHT23:SHU23 RXX23:RXY23 ROB23:ROC23 REF23:REG23 QUJ23:QUK23 QKN23:QKO23 QAR23:QAS23 PQV23:PQW23 PGZ23:PHA23 OXD23:OXE23 ONH23:ONI23 ODL23:ODM23 NTP23:NTQ23 NJT23:NJU23 MZX23:MZY23 MQB23:MQC23 MGF23:MGG23 LWJ23:LWK23 LMN23:LMO23 LCR23:LCS23 KSV23:KSW23 KIZ23:KJA23 JZD23:JZE23 JPH23:JPI23 JFL23:JFM23 IVP23:IVQ23 ILT23:ILU23 IBX23:IBY23 HSB23:HSC23 HIF23:HIG23 GYJ23:GYK23 GON23:GOO23 GER23:GES23 FUV23:FUW23 FKZ23:FLA23 FBD23:FBE23 ERH23:ERI23 EHL23:EHM23 DXP23:DXQ23 DNT23:DNU23 DDX23:DDY23 CUB23:CUC23 CKF23:CKG23 CAJ23:CAK23 BQN23:BQO23 BGR23:BGS23 AWV23:AWW23 AMZ23:ANA23 ADD23:ADE23 TH23:TI23 JL23:JM23 Z23:AA2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5:WWE983059 AG65551:AG65555 JS65551:JS65555 TO65551:TO65555 ADK65551:ADK65555 ANG65551:ANG65555 AXC65551:AXC65555 BGY65551:BGY65555 BQU65551:BQU65555 CAQ65551:CAQ65555 CKM65551:CKM65555 CUI65551:CUI65555 DEE65551:DEE65555 DOA65551:DOA65555 DXW65551:DXW65555 EHS65551:EHS65555 ERO65551:ERO65555 FBK65551:FBK65555 FLG65551:FLG65555 FVC65551:FVC65555 GEY65551:GEY65555 GOU65551:GOU65555 GYQ65551:GYQ65555 HIM65551:HIM65555 HSI65551:HSI65555 ICE65551:ICE65555 IMA65551:IMA65555 IVW65551:IVW65555 JFS65551:JFS65555 JPO65551:JPO65555 JZK65551:JZK65555 KJG65551:KJG65555 KTC65551:KTC65555 LCY65551:LCY65555 LMU65551:LMU65555 LWQ65551:LWQ65555 MGM65551:MGM65555 MQI65551:MQI65555 NAE65551:NAE65555 NKA65551:NKA65555 NTW65551:NTW65555 ODS65551:ODS65555 ONO65551:ONO65555 OXK65551:OXK65555 PHG65551:PHG65555 PRC65551:PRC65555 QAY65551:QAY65555 QKU65551:QKU65555 QUQ65551:QUQ65555 REM65551:REM65555 ROI65551:ROI65555 RYE65551:RYE65555 SIA65551:SIA65555 SRW65551:SRW65555 TBS65551:TBS65555 TLO65551:TLO65555 TVK65551:TVK65555 UFG65551:UFG65555 UPC65551:UPC65555 UYY65551:UYY65555 VIU65551:VIU65555 VSQ65551:VSQ65555 WCM65551:WCM65555 WMI65551:WMI65555 WWE65551:WWE65555 AG131087:AG131091 JS131087:JS131091 TO131087:TO131091 ADK131087:ADK131091 ANG131087:ANG131091 AXC131087:AXC131091 BGY131087:BGY131091 BQU131087:BQU131091 CAQ131087:CAQ131091 CKM131087:CKM131091 CUI131087:CUI131091 DEE131087:DEE131091 DOA131087:DOA131091 DXW131087:DXW131091 EHS131087:EHS131091 ERO131087:ERO131091 FBK131087:FBK131091 FLG131087:FLG131091 FVC131087:FVC131091 GEY131087:GEY131091 GOU131087:GOU131091 GYQ131087:GYQ131091 HIM131087:HIM131091 HSI131087:HSI131091 ICE131087:ICE131091 IMA131087:IMA131091 IVW131087:IVW131091 JFS131087:JFS131091 JPO131087:JPO131091 JZK131087:JZK131091 KJG131087:KJG131091 KTC131087:KTC131091 LCY131087:LCY131091 LMU131087:LMU131091 LWQ131087:LWQ131091 MGM131087:MGM131091 MQI131087:MQI131091 NAE131087:NAE131091 NKA131087:NKA131091 NTW131087:NTW131091 ODS131087:ODS131091 ONO131087:ONO131091 OXK131087:OXK131091 PHG131087:PHG131091 PRC131087:PRC131091 QAY131087:QAY131091 QKU131087:QKU131091 QUQ131087:QUQ131091 REM131087:REM131091 ROI131087:ROI131091 RYE131087:RYE131091 SIA131087:SIA131091 SRW131087:SRW131091 TBS131087:TBS131091 TLO131087:TLO131091 TVK131087:TVK131091 UFG131087:UFG131091 UPC131087:UPC131091 UYY131087:UYY131091 VIU131087:VIU131091 VSQ131087:VSQ131091 WCM131087:WCM131091 WMI131087:WMI131091 WWE131087:WWE131091 AG196623:AG196627 JS196623:JS196627 TO196623:TO196627 ADK196623:ADK196627 ANG196623:ANG196627 AXC196623:AXC196627 BGY196623:BGY196627 BQU196623:BQU196627 CAQ196623:CAQ196627 CKM196623:CKM196627 CUI196623:CUI196627 DEE196623:DEE196627 DOA196623:DOA196627 DXW196623:DXW196627 EHS196623:EHS196627 ERO196623:ERO196627 FBK196623:FBK196627 FLG196623:FLG196627 FVC196623:FVC196627 GEY196623:GEY196627 GOU196623:GOU196627 GYQ196623:GYQ196627 HIM196623:HIM196627 HSI196623:HSI196627 ICE196623:ICE196627 IMA196623:IMA196627 IVW196623:IVW196627 JFS196623:JFS196627 JPO196623:JPO196627 JZK196623:JZK196627 KJG196623:KJG196627 KTC196623:KTC196627 LCY196623:LCY196627 LMU196623:LMU196627 LWQ196623:LWQ196627 MGM196623:MGM196627 MQI196623:MQI196627 NAE196623:NAE196627 NKA196623:NKA196627 NTW196623:NTW196627 ODS196623:ODS196627 ONO196623:ONO196627 OXK196623:OXK196627 PHG196623:PHG196627 PRC196623:PRC196627 QAY196623:QAY196627 QKU196623:QKU196627 QUQ196623:QUQ196627 REM196623:REM196627 ROI196623:ROI196627 RYE196623:RYE196627 SIA196623:SIA196627 SRW196623:SRW196627 TBS196623:TBS196627 TLO196623:TLO196627 TVK196623:TVK196627 UFG196623:UFG196627 UPC196623:UPC196627 UYY196623:UYY196627 VIU196623:VIU196627 VSQ196623:VSQ196627 WCM196623:WCM196627 WMI196623:WMI196627 WWE196623:WWE196627 AG262159:AG262163 JS262159:JS262163 TO262159:TO262163 ADK262159:ADK262163 ANG262159:ANG262163 AXC262159:AXC262163 BGY262159:BGY262163 BQU262159:BQU262163 CAQ262159:CAQ262163 CKM262159:CKM262163 CUI262159:CUI262163 DEE262159:DEE262163 DOA262159:DOA262163 DXW262159:DXW262163 EHS262159:EHS262163 ERO262159:ERO262163 FBK262159:FBK262163 FLG262159:FLG262163 FVC262159:FVC262163 GEY262159:GEY262163 GOU262159:GOU262163 GYQ262159:GYQ262163 HIM262159:HIM262163 HSI262159:HSI262163 ICE262159:ICE262163 IMA262159:IMA262163 IVW262159:IVW262163 JFS262159:JFS262163 JPO262159:JPO262163 JZK262159:JZK262163 KJG262159:KJG262163 KTC262159:KTC262163 LCY262159:LCY262163 LMU262159:LMU262163 LWQ262159:LWQ262163 MGM262159:MGM262163 MQI262159:MQI262163 NAE262159:NAE262163 NKA262159:NKA262163 NTW262159:NTW262163 ODS262159:ODS262163 ONO262159:ONO262163 OXK262159:OXK262163 PHG262159:PHG262163 PRC262159:PRC262163 QAY262159:QAY262163 QKU262159:QKU262163 QUQ262159:QUQ262163 REM262159:REM262163 ROI262159:ROI262163 RYE262159:RYE262163 SIA262159:SIA262163 SRW262159:SRW262163 TBS262159:TBS262163 TLO262159:TLO262163 TVK262159:TVK262163 UFG262159:UFG262163 UPC262159:UPC262163 UYY262159:UYY262163 VIU262159:VIU262163 VSQ262159:VSQ262163 WCM262159:WCM262163 WMI262159:WMI262163 WWE262159:WWE262163 AG327695:AG327699 JS327695:JS327699 TO327695:TO327699 ADK327695:ADK327699 ANG327695:ANG327699 AXC327695:AXC327699 BGY327695:BGY327699 BQU327695:BQU327699 CAQ327695:CAQ327699 CKM327695:CKM327699 CUI327695:CUI327699 DEE327695:DEE327699 DOA327695:DOA327699 DXW327695:DXW327699 EHS327695:EHS327699 ERO327695:ERO327699 FBK327695:FBK327699 FLG327695:FLG327699 FVC327695:FVC327699 GEY327695:GEY327699 GOU327695:GOU327699 GYQ327695:GYQ327699 HIM327695:HIM327699 HSI327695:HSI327699 ICE327695:ICE327699 IMA327695:IMA327699 IVW327695:IVW327699 JFS327695:JFS327699 JPO327695:JPO327699 JZK327695:JZK327699 KJG327695:KJG327699 KTC327695:KTC327699 LCY327695:LCY327699 LMU327695:LMU327699 LWQ327695:LWQ327699 MGM327695:MGM327699 MQI327695:MQI327699 NAE327695:NAE327699 NKA327695:NKA327699 NTW327695:NTW327699 ODS327695:ODS327699 ONO327695:ONO327699 OXK327695:OXK327699 PHG327695:PHG327699 PRC327695:PRC327699 QAY327695:QAY327699 QKU327695:QKU327699 QUQ327695:QUQ327699 REM327695:REM327699 ROI327695:ROI327699 RYE327695:RYE327699 SIA327695:SIA327699 SRW327695:SRW327699 TBS327695:TBS327699 TLO327695:TLO327699 TVK327695:TVK327699 UFG327695:UFG327699 UPC327695:UPC327699 UYY327695:UYY327699 VIU327695:VIU327699 VSQ327695:VSQ327699 WCM327695:WCM327699 WMI327695:WMI327699 WWE327695:WWE327699 AG393231:AG393235 JS393231:JS393235 TO393231:TO393235 ADK393231:ADK393235 ANG393231:ANG393235 AXC393231:AXC393235 BGY393231:BGY393235 BQU393231:BQU393235 CAQ393231:CAQ393235 CKM393231:CKM393235 CUI393231:CUI393235 DEE393231:DEE393235 DOA393231:DOA393235 DXW393231:DXW393235 EHS393231:EHS393235 ERO393231:ERO393235 FBK393231:FBK393235 FLG393231:FLG393235 FVC393231:FVC393235 GEY393231:GEY393235 GOU393231:GOU393235 GYQ393231:GYQ393235 HIM393231:HIM393235 HSI393231:HSI393235 ICE393231:ICE393235 IMA393231:IMA393235 IVW393231:IVW393235 JFS393231:JFS393235 JPO393231:JPO393235 JZK393231:JZK393235 KJG393231:KJG393235 KTC393231:KTC393235 LCY393231:LCY393235 LMU393231:LMU393235 LWQ393231:LWQ393235 MGM393231:MGM393235 MQI393231:MQI393235 NAE393231:NAE393235 NKA393231:NKA393235 NTW393231:NTW393235 ODS393231:ODS393235 ONO393231:ONO393235 OXK393231:OXK393235 PHG393231:PHG393235 PRC393231:PRC393235 QAY393231:QAY393235 QKU393231:QKU393235 QUQ393231:QUQ393235 REM393231:REM393235 ROI393231:ROI393235 RYE393231:RYE393235 SIA393231:SIA393235 SRW393231:SRW393235 TBS393231:TBS393235 TLO393231:TLO393235 TVK393231:TVK393235 UFG393231:UFG393235 UPC393231:UPC393235 UYY393231:UYY393235 VIU393231:VIU393235 VSQ393231:VSQ393235 WCM393231:WCM393235 WMI393231:WMI393235 WWE393231:WWE393235 AG458767:AG458771 JS458767:JS458771 TO458767:TO458771 ADK458767:ADK458771 ANG458767:ANG458771 AXC458767:AXC458771 BGY458767:BGY458771 BQU458767:BQU458771 CAQ458767:CAQ458771 CKM458767:CKM458771 CUI458767:CUI458771 DEE458767:DEE458771 DOA458767:DOA458771 DXW458767:DXW458771 EHS458767:EHS458771 ERO458767:ERO458771 FBK458767:FBK458771 FLG458767:FLG458771 FVC458767:FVC458771 GEY458767:GEY458771 GOU458767:GOU458771 GYQ458767:GYQ458771 HIM458767:HIM458771 HSI458767:HSI458771 ICE458767:ICE458771 IMA458767:IMA458771 IVW458767:IVW458771 JFS458767:JFS458771 JPO458767:JPO458771 JZK458767:JZK458771 KJG458767:KJG458771 KTC458767:KTC458771 LCY458767:LCY458771 LMU458767:LMU458771 LWQ458767:LWQ458771 MGM458767:MGM458771 MQI458767:MQI458771 NAE458767:NAE458771 NKA458767:NKA458771 NTW458767:NTW458771 ODS458767:ODS458771 ONO458767:ONO458771 OXK458767:OXK458771 PHG458767:PHG458771 PRC458767:PRC458771 QAY458767:QAY458771 QKU458767:QKU458771 QUQ458767:QUQ458771 REM458767:REM458771 ROI458767:ROI458771 RYE458767:RYE458771 SIA458767:SIA458771 SRW458767:SRW458771 TBS458767:TBS458771 TLO458767:TLO458771 TVK458767:TVK458771 UFG458767:UFG458771 UPC458767:UPC458771 UYY458767:UYY458771 VIU458767:VIU458771 VSQ458767:VSQ458771 WCM458767:WCM458771 WMI458767:WMI458771 WWE458767:WWE458771 AG524303:AG524307 JS524303:JS524307 TO524303:TO524307 ADK524303:ADK524307 ANG524303:ANG524307 AXC524303:AXC524307 BGY524303:BGY524307 BQU524303:BQU524307 CAQ524303:CAQ524307 CKM524303:CKM524307 CUI524303:CUI524307 DEE524303:DEE524307 DOA524303:DOA524307 DXW524303:DXW524307 EHS524303:EHS524307 ERO524303:ERO524307 FBK524303:FBK524307 FLG524303:FLG524307 FVC524303:FVC524307 GEY524303:GEY524307 GOU524303:GOU524307 GYQ524303:GYQ524307 HIM524303:HIM524307 HSI524303:HSI524307 ICE524303:ICE524307 IMA524303:IMA524307 IVW524303:IVW524307 JFS524303:JFS524307 JPO524303:JPO524307 JZK524303:JZK524307 KJG524303:KJG524307 KTC524303:KTC524307 LCY524303:LCY524307 LMU524303:LMU524307 LWQ524303:LWQ524307 MGM524303:MGM524307 MQI524303:MQI524307 NAE524303:NAE524307 NKA524303:NKA524307 NTW524303:NTW524307 ODS524303:ODS524307 ONO524303:ONO524307 OXK524303:OXK524307 PHG524303:PHG524307 PRC524303:PRC524307 QAY524303:QAY524307 QKU524303:QKU524307 QUQ524303:QUQ524307 REM524303:REM524307 ROI524303:ROI524307 RYE524303:RYE524307 SIA524303:SIA524307 SRW524303:SRW524307 TBS524303:TBS524307 TLO524303:TLO524307 TVK524303:TVK524307 UFG524303:UFG524307 UPC524303:UPC524307 UYY524303:UYY524307 VIU524303:VIU524307 VSQ524303:VSQ524307 WCM524303:WCM524307 WMI524303:WMI524307 WWE524303:WWE524307 AG589839:AG589843 JS589839:JS589843 TO589839:TO589843 ADK589839:ADK589843 ANG589839:ANG589843 AXC589839:AXC589843 BGY589839:BGY589843 BQU589839:BQU589843 CAQ589839:CAQ589843 CKM589839:CKM589843 CUI589839:CUI589843 DEE589839:DEE589843 DOA589839:DOA589843 DXW589839:DXW589843 EHS589839:EHS589843 ERO589839:ERO589843 FBK589839:FBK589843 FLG589839:FLG589843 FVC589839:FVC589843 GEY589839:GEY589843 GOU589839:GOU589843 GYQ589839:GYQ589843 HIM589839:HIM589843 HSI589839:HSI589843 ICE589839:ICE589843 IMA589839:IMA589843 IVW589839:IVW589843 JFS589839:JFS589843 JPO589839:JPO589843 JZK589839:JZK589843 KJG589839:KJG589843 KTC589839:KTC589843 LCY589839:LCY589843 LMU589839:LMU589843 LWQ589839:LWQ589843 MGM589839:MGM589843 MQI589839:MQI589843 NAE589839:NAE589843 NKA589839:NKA589843 NTW589839:NTW589843 ODS589839:ODS589843 ONO589839:ONO589843 OXK589839:OXK589843 PHG589839:PHG589843 PRC589839:PRC589843 QAY589839:QAY589843 QKU589839:QKU589843 QUQ589839:QUQ589843 REM589839:REM589843 ROI589839:ROI589843 RYE589839:RYE589843 SIA589839:SIA589843 SRW589839:SRW589843 TBS589839:TBS589843 TLO589839:TLO589843 TVK589839:TVK589843 UFG589839:UFG589843 UPC589839:UPC589843 UYY589839:UYY589843 VIU589839:VIU589843 VSQ589839:VSQ589843 WCM589839:WCM589843 WMI589839:WMI589843 WWE589839:WWE589843 AG655375:AG655379 JS655375:JS655379 TO655375:TO655379 ADK655375:ADK655379 ANG655375:ANG655379 AXC655375:AXC655379 BGY655375:BGY655379 BQU655375:BQU655379 CAQ655375:CAQ655379 CKM655375:CKM655379 CUI655375:CUI655379 DEE655375:DEE655379 DOA655375:DOA655379 DXW655375:DXW655379 EHS655375:EHS655379 ERO655375:ERO655379 FBK655375:FBK655379 FLG655375:FLG655379 FVC655375:FVC655379 GEY655375:GEY655379 GOU655375:GOU655379 GYQ655375:GYQ655379 HIM655375:HIM655379 HSI655375:HSI655379 ICE655375:ICE655379 IMA655375:IMA655379 IVW655375:IVW655379 JFS655375:JFS655379 JPO655375:JPO655379 JZK655375:JZK655379 KJG655375:KJG655379 KTC655375:KTC655379 LCY655375:LCY655379 LMU655375:LMU655379 LWQ655375:LWQ655379 MGM655375:MGM655379 MQI655375:MQI655379 NAE655375:NAE655379 NKA655375:NKA655379 NTW655375:NTW655379 ODS655375:ODS655379 ONO655375:ONO655379 OXK655375:OXK655379 PHG655375:PHG655379 PRC655375:PRC655379 QAY655375:QAY655379 QKU655375:QKU655379 QUQ655375:QUQ655379 REM655375:REM655379 ROI655375:ROI655379 RYE655375:RYE655379 SIA655375:SIA655379 SRW655375:SRW655379 TBS655375:TBS655379 TLO655375:TLO655379 TVK655375:TVK655379 UFG655375:UFG655379 UPC655375:UPC655379 UYY655375:UYY655379 VIU655375:VIU655379 VSQ655375:VSQ655379 WCM655375:WCM655379 WMI655375:WMI655379 WWE655375:WWE655379 AG720911:AG720915 JS720911:JS720915 TO720911:TO720915 ADK720911:ADK720915 ANG720911:ANG720915 AXC720911:AXC720915 BGY720911:BGY720915 BQU720911:BQU720915 CAQ720911:CAQ720915 CKM720911:CKM720915 CUI720911:CUI720915 DEE720911:DEE720915 DOA720911:DOA720915 DXW720911:DXW720915 EHS720911:EHS720915 ERO720911:ERO720915 FBK720911:FBK720915 FLG720911:FLG720915 FVC720911:FVC720915 GEY720911:GEY720915 GOU720911:GOU720915 GYQ720911:GYQ720915 HIM720911:HIM720915 HSI720911:HSI720915 ICE720911:ICE720915 IMA720911:IMA720915 IVW720911:IVW720915 JFS720911:JFS720915 JPO720911:JPO720915 JZK720911:JZK720915 KJG720911:KJG720915 KTC720911:KTC720915 LCY720911:LCY720915 LMU720911:LMU720915 LWQ720911:LWQ720915 MGM720911:MGM720915 MQI720911:MQI720915 NAE720911:NAE720915 NKA720911:NKA720915 NTW720911:NTW720915 ODS720911:ODS720915 ONO720911:ONO720915 OXK720911:OXK720915 PHG720911:PHG720915 PRC720911:PRC720915 QAY720911:QAY720915 QKU720911:QKU720915 QUQ720911:QUQ720915 REM720911:REM720915 ROI720911:ROI720915 RYE720911:RYE720915 SIA720911:SIA720915 SRW720911:SRW720915 TBS720911:TBS720915 TLO720911:TLO720915 TVK720911:TVK720915 UFG720911:UFG720915 UPC720911:UPC720915 UYY720911:UYY720915 VIU720911:VIU720915 VSQ720911:VSQ720915 WCM720911:WCM720915 WMI720911:WMI720915 WWE720911:WWE720915 AG786447:AG786451 JS786447:JS786451 TO786447:TO786451 ADK786447:ADK786451 ANG786447:ANG786451 AXC786447:AXC786451 BGY786447:BGY786451 BQU786447:BQU786451 CAQ786447:CAQ786451 CKM786447:CKM786451 CUI786447:CUI786451 DEE786447:DEE786451 DOA786447:DOA786451 DXW786447:DXW786451 EHS786447:EHS786451 ERO786447:ERO786451 FBK786447:FBK786451 FLG786447:FLG786451 FVC786447:FVC786451 GEY786447:GEY786451 GOU786447:GOU786451 GYQ786447:GYQ786451 HIM786447:HIM786451 HSI786447:HSI786451 ICE786447:ICE786451 IMA786447:IMA786451 IVW786447:IVW786451 JFS786447:JFS786451 JPO786447:JPO786451 JZK786447:JZK786451 KJG786447:KJG786451 KTC786447:KTC786451 LCY786447:LCY786451 LMU786447:LMU786451 LWQ786447:LWQ786451 MGM786447:MGM786451 MQI786447:MQI786451 NAE786447:NAE786451 NKA786447:NKA786451 NTW786447:NTW786451 ODS786447:ODS786451 ONO786447:ONO786451 OXK786447:OXK786451 PHG786447:PHG786451 PRC786447:PRC786451 QAY786447:QAY786451 QKU786447:QKU786451 QUQ786447:QUQ786451 REM786447:REM786451 ROI786447:ROI786451 RYE786447:RYE786451 SIA786447:SIA786451 SRW786447:SRW786451 TBS786447:TBS786451 TLO786447:TLO786451 TVK786447:TVK786451 UFG786447:UFG786451 UPC786447:UPC786451 UYY786447:UYY786451 VIU786447:VIU786451 VSQ786447:VSQ786451 WCM786447:WCM786451 WMI786447:WMI786451 WWE786447:WWE786451 AG851983:AG851987 JS851983:JS851987 TO851983:TO851987 ADK851983:ADK851987 ANG851983:ANG851987 AXC851983:AXC851987 BGY851983:BGY851987 BQU851983:BQU851987 CAQ851983:CAQ851987 CKM851983:CKM851987 CUI851983:CUI851987 DEE851983:DEE851987 DOA851983:DOA851987 DXW851983:DXW851987 EHS851983:EHS851987 ERO851983:ERO851987 FBK851983:FBK851987 FLG851983:FLG851987 FVC851983:FVC851987 GEY851983:GEY851987 GOU851983:GOU851987 GYQ851983:GYQ851987 HIM851983:HIM851987 HSI851983:HSI851987 ICE851983:ICE851987 IMA851983:IMA851987 IVW851983:IVW851987 JFS851983:JFS851987 JPO851983:JPO851987 JZK851983:JZK851987 KJG851983:KJG851987 KTC851983:KTC851987 LCY851983:LCY851987 LMU851983:LMU851987 LWQ851983:LWQ851987 MGM851983:MGM851987 MQI851983:MQI851987 NAE851983:NAE851987 NKA851983:NKA851987 NTW851983:NTW851987 ODS851983:ODS851987 ONO851983:ONO851987 OXK851983:OXK851987 PHG851983:PHG851987 PRC851983:PRC851987 QAY851983:QAY851987 QKU851983:QKU851987 QUQ851983:QUQ851987 REM851983:REM851987 ROI851983:ROI851987 RYE851983:RYE851987 SIA851983:SIA851987 SRW851983:SRW851987 TBS851983:TBS851987 TLO851983:TLO851987 TVK851983:TVK851987 UFG851983:UFG851987 UPC851983:UPC851987 UYY851983:UYY851987 VIU851983:VIU851987 VSQ851983:VSQ851987 WCM851983:WCM851987 WMI851983:WMI851987 WWE851983:WWE851987 AG917519:AG917523 JS917519:JS917523 TO917519:TO917523 ADK917519:ADK917523 ANG917519:ANG917523 AXC917519:AXC917523 BGY917519:BGY917523 BQU917519:BQU917523 CAQ917519:CAQ917523 CKM917519:CKM917523 CUI917519:CUI917523 DEE917519:DEE917523 DOA917519:DOA917523 DXW917519:DXW917523 EHS917519:EHS917523 ERO917519:ERO917523 FBK917519:FBK917523 FLG917519:FLG917523 FVC917519:FVC917523 GEY917519:GEY917523 GOU917519:GOU917523 GYQ917519:GYQ917523 HIM917519:HIM917523 HSI917519:HSI917523 ICE917519:ICE917523 IMA917519:IMA917523 IVW917519:IVW917523 JFS917519:JFS917523 JPO917519:JPO917523 JZK917519:JZK917523 KJG917519:KJG917523 KTC917519:KTC917523 LCY917519:LCY917523 LMU917519:LMU917523 LWQ917519:LWQ917523 MGM917519:MGM917523 MQI917519:MQI917523 NAE917519:NAE917523 NKA917519:NKA917523 NTW917519:NTW917523 ODS917519:ODS917523 ONO917519:ONO917523 OXK917519:OXK917523 PHG917519:PHG917523 PRC917519:PRC917523 QAY917519:QAY917523 QKU917519:QKU917523 QUQ917519:QUQ917523 REM917519:REM917523 ROI917519:ROI917523 RYE917519:RYE917523 SIA917519:SIA917523 SRW917519:SRW917523 TBS917519:TBS917523 TLO917519:TLO917523 TVK917519:TVK917523 UFG917519:UFG917523 UPC917519:UPC917523 UYY917519:UYY917523 VIU917519:VIU917523 VSQ917519:VSQ917523 WCM917519:WCM917523 WMI917519:WMI917523 WWE917519:WWE917523 AG983055:AG983059 JS983055:JS983059 TO983055:TO983059 ADK983055:ADK983059 ANG983055:ANG983059 AXC983055:AXC983059 BGY983055:BGY983059 BQU983055:BQU983059 CAQ983055:CAQ983059 CKM983055:CKM983059 CUI983055:CUI983059 DEE983055:DEE983059 DOA983055:DOA983059 DXW983055:DXW983059 EHS983055:EHS983059 ERO983055:ERO983059 FBK983055:FBK983059 FLG983055:FLG983059 FVC983055:FVC983059 GEY983055:GEY983059 GOU983055:GOU983059 GYQ983055:GYQ983059 HIM983055:HIM983059 HSI983055:HSI983059 ICE983055:ICE983059 IMA983055:IMA983059 IVW983055:IVW983059 JFS983055:JFS983059 JPO983055:JPO983059 JZK983055:JZK983059 KJG983055:KJG983059 KTC983055:KTC983059 LCY983055:LCY983059 LMU983055:LMU983059 LWQ983055:LWQ983059 MGM983055:MGM983059 MQI983055:MQI983059 NAE983055:NAE983059 NKA983055:NKA983059 NTW983055:NTW983059 ODS983055:ODS983059 ONO983055:ONO983059 OXK983055:OXK983059 PHG983055:PHG983059 PRC983055:PRC983059 QAY983055:QAY983059 QKU983055:QKU983059 QUQ983055:QUQ983059 REM983055:REM983059 ROI983055:ROI983059 RYE983055:RYE983059 SIA983055:SIA983059 SRW983055:SRW983059 TBS983055:TBS983059 TLO983055:TLO983059 TVK983055:TVK983059 UFG983055:UFG983059 UPC983055:UPC983059 UYY983055:UYY983059 VIU983055:VIU983059 VSQ983055:VSQ983059 WCM983055:WCM983059 WMI983055:WMI983059 WWE19:WWE23 WMI19:WMI23 WCM19:WCM23 VSQ19:VSQ23 VIU19:VIU23 UYY19:UYY23 UPC19:UPC23 UFG19:UFG23 TVK19:TVK23 TLO19:TLO23 TBS19:TBS23 SRW19:SRW23 SIA19:SIA23 RYE19:RYE23 ROI19:ROI23 REM19:REM23 QUQ19:QUQ23 QKU19:QKU23 QAY19:QAY23 PRC19:PRC23 PHG19:PHG23 OXK19:OXK23 ONO19:ONO23 ODS19:ODS23 NTW19:NTW23 NKA19:NKA23 NAE19:NAE23 MQI19:MQI23 MGM19:MGM23 LWQ19:LWQ23 LMU19:LMU23 LCY19:LCY23 KTC19:KTC23 KJG19:KJG23 JZK19:JZK23 JPO19:JPO23 JFS19:JFS23 IVW19:IVW23 IMA19:IMA23 ICE19:ICE23 HSI19:HSI23 HIM19:HIM23 GYQ19:GYQ23 GOU19:GOU23 GEY19:GEY23 FVC19:FVC23 FLG19:FLG23 FBK19:FBK23 ERO19:ERO23 EHS19:EHS23 DXW19:DXW23 DOA19:DOA23 DEE19:DEE23 CUI19:CUI23 CKM19:CKM23 CAQ19:CAQ23 BQU19:BQU23 BGY19:BGY23 AXC19:AXC23 ANG19:ANG23 ADK19:ADK23 TO19:TO23 JS19:JS23">
      <formula1>900</formula1>
    </dataValidation>
    <dataValidation allowBlank="1" showInputMessage="1" showErrorMessage="1" prompt="Для выбора выполните двойной щелчок левой клавиши мыши по соответствующей ячейке." sqref="V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V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V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R65555 JD65555 SZ65555 ACV65555 AMR65555 AWN65555 BGJ65555 BQF65555 CAB65555 CJX65555 CTT65555 DDP65555 DNL65555 DXH65555 EHD65555 EQZ65555 FAV65555 FKR65555 FUN65555 GEJ65555 GOF65555 GYB65555 HHX65555 HRT65555 IBP65555 ILL65555 IVH65555 JFD65555 JOZ65555 JYV65555 KIR65555 KSN65555 LCJ65555 LMF65555 LWB65555 MFX65555 MPT65555 MZP65555 NJL65555 NTH65555 ODD65555 OMZ65555 OWV65555 PGR65555 PQN65555 QAJ65555 QKF65555 QUB65555 RDX65555 RNT65555 RXP65555 SHL65555 SRH65555 TBD65555 TKZ65555 TUV65555 UER65555 UON65555 UYJ65555 VIF65555 VSB65555 WBX65555 WLT65555 WVP65555 R131091 JD131091 SZ131091 ACV131091 AMR131091 AWN131091 BGJ131091 BQF131091 CAB131091 CJX131091 CTT131091 DDP131091 DNL131091 DXH131091 EHD131091 EQZ131091 FAV131091 FKR131091 FUN131091 GEJ131091 GOF131091 GYB131091 HHX131091 HRT131091 IBP131091 ILL131091 IVH131091 JFD131091 JOZ131091 JYV131091 KIR131091 KSN131091 LCJ131091 LMF131091 LWB131091 MFX131091 MPT131091 MZP131091 NJL131091 NTH131091 ODD131091 OMZ131091 OWV131091 PGR131091 PQN131091 QAJ131091 QKF131091 QUB131091 RDX131091 RNT131091 RXP131091 SHL131091 SRH131091 TBD131091 TKZ131091 TUV131091 UER131091 UON131091 UYJ131091 VIF131091 VSB131091 WBX131091 WLT131091 WVP131091 R196627 JD196627 SZ196627 ACV196627 AMR196627 AWN196627 BGJ196627 BQF196627 CAB196627 CJX196627 CTT196627 DDP196627 DNL196627 DXH196627 EHD196627 EQZ196627 FAV196627 FKR196627 FUN196627 GEJ196627 GOF196627 GYB196627 HHX196627 HRT196627 IBP196627 ILL196627 IVH196627 JFD196627 JOZ196627 JYV196627 KIR196627 KSN196627 LCJ196627 LMF196627 LWB196627 MFX196627 MPT196627 MZP196627 NJL196627 NTH196627 ODD196627 OMZ196627 OWV196627 PGR196627 PQN196627 QAJ196627 QKF196627 QUB196627 RDX196627 RNT196627 RXP196627 SHL196627 SRH196627 TBD196627 TKZ196627 TUV196627 UER196627 UON196627 UYJ196627 VIF196627 VSB196627 WBX196627 WLT196627 WVP196627 R262163 JD262163 SZ262163 ACV262163 AMR262163 AWN262163 BGJ262163 BQF262163 CAB262163 CJX262163 CTT262163 DDP262163 DNL262163 DXH262163 EHD262163 EQZ262163 FAV262163 FKR262163 FUN262163 GEJ262163 GOF262163 GYB262163 HHX262163 HRT262163 IBP262163 ILL262163 IVH262163 JFD262163 JOZ262163 JYV262163 KIR262163 KSN262163 LCJ262163 LMF262163 LWB262163 MFX262163 MPT262163 MZP262163 NJL262163 NTH262163 ODD262163 OMZ262163 OWV262163 PGR262163 PQN262163 QAJ262163 QKF262163 QUB262163 RDX262163 RNT262163 RXP262163 SHL262163 SRH262163 TBD262163 TKZ262163 TUV262163 UER262163 UON262163 UYJ262163 VIF262163 VSB262163 WBX262163 WLT262163 WVP262163 R327699 JD327699 SZ327699 ACV327699 AMR327699 AWN327699 BGJ327699 BQF327699 CAB327699 CJX327699 CTT327699 DDP327699 DNL327699 DXH327699 EHD327699 EQZ327699 FAV327699 FKR327699 FUN327699 GEJ327699 GOF327699 GYB327699 HHX327699 HRT327699 IBP327699 ILL327699 IVH327699 JFD327699 JOZ327699 JYV327699 KIR327699 KSN327699 LCJ327699 LMF327699 LWB327699 MFX327699 MPT327699 MZP327699 NJL327699 NTH327699 ODD327699 OMZ327699 OWV327699 PGR327699 PQN327699 QAJ327699 QKF327699 QUB327699 RDX327699 RNT327699 RXP327699 SHL327699 SRH327699 TBD327699 TKZ327699 TUV327699 UER327699 UON327699 UYJ327699 VIF327699 VSB327699 WBX327699 WLT327699 WVP327699 R393235 JD393235 SZ393235 ACV393235 AMR393235 AWN393235 BGJ393235 BQF393235 CAB393235 CJX393235 CTT393235 DDP393235 DNL393235 DXH393235 EHD393235 EQZ393235 FAV393235 FKR393235 FUN393235 GEJ393235 GOF393235 GYB393235 HHX393235 HRT393235 IBP393235 ILL393235 IVH393235 JFD393235 JOZ393235 JYV393235 KIR393235 KSN393235 LCJ393235 LMF393235 LWB393235 MFX393235 MPT393235 MZP393235 NJL393235 NTH393235 ODD393235 OMZ393235 OWV393235 PGR393235 PQN393235 QAJ393235 QKF393235 QUB393235 RDX393235 RNT393235 RXP393235 SHL393235 SRH393235 TBD393235 TKZ393235 TUV393235 UER393235 UON393235 UYJ393235 VIF393235 VSB393235 WBX393235 WLT393235 WVP393235 R458771 JD458771 SZ458771 ACV458771 AMR458771 AWN458771 BGJ458771 BQF458771 CAB458771 CJX458771 CTT458771 DDP458771 DNL458771 DXH458771 EHD458771 EQZ458771 FAV458771 FKR458771 FUN458771 GEJ458771 GOF458771 GYB458771 HHX458771 HRT458771 IBP458771 ILL458771 IVH458771 JFD458771 JOZ458771 JYV458771 KIR458771 KSN458771 LCJ458771 LMF458771 LWB458771 MFX458771 MPT458771 MZP458771 NJL458771 NTH458771 ODD458771 OMZ458771 OWV458771 PGR458771 PQN458771 QAJ458771 QKF458771 QUB458771 RDX458771 RNT458771 RXP458771 SHL458771 SRH458771 TBD458771 TKZ458771 TUV458771 UER458771 UON458771 UYJ458771 VIF458771 VSB458771 WBX458771 WLT458771 WVP458771 R524307 JD524307 SZ524307 ACV524307 AMR524307 AWN524307 BGJ524307 BQF524307 CAB524307 CJX524307 CTT524307 DDP524307 DNL524307 DXH524307 EHD524307 EQZ524307 FAV524307 FKR524307 FUN524307 GEJ524307 GOF524307 GYB524307 HHX524307 HRT524307 IBP524307 ILL524307 IVH524307 JFD524307 JOZ524307 JYV524307 KIR524307 KSN524307 LCJ524307 LMF524307 LWB524307 MFX524307 MPT524307 MZP524307 NJL524307 NTH524307 ODD524307 OMZ524307 OWV524307 PGR524307 PQN524307 QAJ524307 QKF524307 QUB524307 RDX524307 RNT524307 RXP524307 SHL524307 SRH524307 TBD524307 TKZ524307 TUV524307 UER524307 UON524307 UYJ524307 VIF524307 VSB524307 WBX524307 WLT524307 WVP524307 R589843 JD589843 SZ589843 ACV589843 AMR589843 AWN589843 BGJ589843 BQF589843 CAB589843 CJX589843 CTT589843 DDP589843 DNL589843 DXH589843 EHD589843 EQZ589843 FAV589843 FKR589843 FUN589843 GEJ589843 GOF589843 GYB589843 HHX589843 HRT589843 IBP589843 ILL589843 IVH589843 JFD589843 JOZ589843 JYV589843 KIR589843 KSN589843 LCJ589843 LMF589843 LWB589843 MFX589843 MPT589843 MZP589843 NJL589843 NTH589843 ODD589843 OMZ589843 OWV589843 PGR589843 PQN589843 QAJ589843 QKF589843 QUB589843 RDX589843 RNT589843 RXP589843 SHL589843 SRH589843 TBD589843 TKZ589843 TUV589843 UER589843 UON589843 UYJ589843 VIF589843 VSB589843 WBX589843 WLT589843 WVP589843 R655379 JD655379 SZ655379 ACV655379 AMR655379 AWN655379 BGJ655379 BQF655379 CAB655379 CJX655379 CTT655379 DDP655379 DNL655379 DXH655379 EHD655379 EQZ655379 FAV655379 FKR655379 FUN655379 GEJ655379 GOF655379 GYB655379 HHX655379 HRT655379 IBP655379 ILL655379 IVH655379 JFD655379 JOZ655379 JYV655379 KIR655379 KSN655379 LCJ655379 LMF655379 LWB655379 MFX655379 MPT655379 MZP655379 NJL655379 NTH655379 ODD655379 OMZ655379 OWV655379 PGR655379 PQN655379 QAJ655379 QKF655379 QUB655379 RDX655379 RNT655379 RXP655379 SHL655379 SRH655379 TBD655379 TKZ655379 TUV655379 UER655379 UON655379 UYJ655379 VIF655379 VSB655379 WBX655379 WLT655379 WVP655379 R720915 JD720915 SZ720915 ACV720915 AMR720915 AWN720915 BGJ720915 BQF720915 CAB720915 CJX720915 CTT720915 DDP720915 DNL720915 DXH720915 EHD720915 EQZ720915 FAV720915 FKR720915 FUN720915 GEJ720915 GOF720915 GYB720915 HHX720915 HRT720915 IBP720915 ILL720915 IVH720915 JFD720915 JOZ720915 JYV720915 KIR720915 KSN720915 LCJ720915 LMF720915 LWB720915 MFX720915 MPT720915 MZP720915 NJL720915 NTH720915 ODD720915 OMZ720915 OWV720915 PGR720915 PQN720915 QAJ720915 QKF720915 QUB720915 RDX720915 RNT720915 RXP720915 SHL720915 SRH720915 TBD720915 TKZ720915 TUV720915 UER720915 UON720915 UYJ720915 VIF720915 VSB720915 WBX720915 WLT720915 WVP720915 R786451 JD786451 SZ786451 ACV786451 AMR786451 AWN786451 BGJ786451 BQF786451 CAB786451 CJX786451 CTT786451 DDP786451 DNL786451 DXH786451 EHD786451 EQZ786451 FAV786451 FKR786451 FUN786451 GEJ786451 GOF786451 GYB786451 HHX786451 HRT786451 IBP786451 ILL786451 IVH786451 JFD786451 JOZ786451 JYV786451 KIR786451 KSN786451 LCJ786451 LMF786451 LWB786451 MFX786451 MPT786451 MZP786451 NJL786451 NTH786451 ODD786451 OMZ786451 OWV786451 PGR786451 PQN786451 QAJ786451 QKF786451 QUB786451 RDX786451 RNT786451 RXP786451 SHL786451 SRH786451 TBD786451 TKZ786451 TUV786451 UER786451 UON786451 UYJ786451 VIF786451 VSB786451 WBX786451 WLT786451 WVP786451 R851987 JD851987 SZ851987 ACV851987 AMR851987 AWN851987 BGJ851987 BQF851987 CAB851987 CJX851987 CTT851987 DDP851987 DNL851987 DXH851987 EHD851987 EQZ851987 FAV851987 FKR851987 FUN851987 GEJ851987 GOF851987 GYB851987 HHX851987 HRT851987 IBP851987 ILL851987 IVH851987 JFD851987 JOZ851987 JYV851987 KIR851987 KSN851987 LCJ851987 LMF851987 LWB851987 MFX851987 MPT851987 MZP851987 NJL851987 NTH851987 ODD851987 OMZ851987 OWV851987 PGR851987 PQN851987 QAJ851987 QKF851987 QUB851987 RDX851987 RNT851987 RXP851987 SHL851987 SRH851987 TBD851987 TKZ851987 TUV851987 UER851987 UON851987 UYJ851987 VIF851987 VSB851987 WBX851987 WLT851987 WVP851987 R917523 JD917523 SZ917523 ACV917523 AMR917523 AWN917523 BGJ917523 BQF917523 CAB917523 CJX917523 CTT917523 DDP917523 DNL917523 DXH917523 EHD917523 EQZ917523 FAV917523 FKR917523 FUN917523 GEJ917523 GOF917523 GYB917523 HHX917523 HRT917523 IBP917523 ILL917523 IVH917523 JFD917523 JOZ917523 JYV917523 KIR917523 KSN917523 LCJ917523 LMF917523 LWB917523 MFX917523 MPT917523 MZP917523 NJL917523 NTH917523 ODD917523 OMZ917523 OWV917523 PGR917523 PQN917523 QAJ917523 QKF917523 QUB917523 RDX917523 RNT917523 RXP917523 SHL917523 SRH917523 TBD917523 TKZ917523 TUV917523 UER917523 UON917523 UYJ917523 VIF917523 VSB917523 WBX917523 WLT917523 WVP917523 R983059 JD983059 SZ983059 ACV983059 AMR983059 AWN983059 BGJ983059 BQF983059 CAB983059 CJX983059 CTT983059 DDP983059 DNL983059 DXH983059 EHD983059 EQZ983059 FAV983059 FKR983059 FUN983059 GEJ983059 GOF983059 GYB983059 HHX983059 HRT983059 IBP983059 ILL983059 IVH983059 JFD983059 JOZ983059 JYV983059 KIR983059 KSN983059 LCJ983059 LMF983059 LWB983059 MFX983059 MPT983059 MZP983059 NJL983059 NTH983059 ODD983059 OMZ983059 OWV983059 PGR983059 PQN983059 QAJ983059 QKF983059 QUB983059 RDX983059 RNT983059 RXP983059 SHL983059 SRH983059 TBD983059 TKZ983059 TUV983059 UER983059 UON983059 UYJ983059 VIF983059 VSB983059 WBX983059 WLT983059 WVP983059 N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N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N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N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N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N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N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N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N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N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N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N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N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N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N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AC65555:AC65556 JO65555:JO65556 TK65555:TK65556 ADG65555:ADG65556 ANC65555:ANC65556 AWY65555:AWY65556 BGU65555:BGU65556 BQQ65555:BQQ65556 CAM65555:CAM65556 CKI65555:CKI65556 CUE65555:CUE65556 DEA65555:DEA65556 DNW65555:DNW65556 DXS65555:DXS65556 EHO65555:EHO65556 ERK65555:ERK65556 FBG65555:FBG65556 FLC65555:FLC65556 FUY65555:FUY65556 GEU65555:GEU65556 GOQ65555:GOQ65556 GYM65555:GYM65556 HII65555:HII65556 HSE65555:HSE65556 ICA65555:ICA65556 ILW65555:ILW65556 IVS65555:IVS65556 JFO65555:JFO65556 JPK65555:JPK65556 JZG65555:JZG65556 KJC65555:KJC65556 KSY65555:KSY65556 LCU65555:LCU65556 LMQ65555:LMQ65556 LWM65555:LWM65556 MGI65555:MGI65556 MQE65555:MQE65556 NAA65555:NAA65556 NJW65555:NJW65556 NTS65555:NTS65556 ODO65555:ODO65556 ONK65555:ONK65556 OXG65555:OXG65556 PHC65555:PHC65556 PQY65555:PQY65556 QAU65555:QAU65556 QKQ65555:QKQ65556 QUM65555:QUM65556 REI65555:REI65556 ROE65555:ROE65556 RYA65555:RYA65556 SHW65555:SHW65556 SRS65555:SRS65556 TBO65555:TBO65556 TLK65555:TLK65556 TVG65555:TVG65556 UFC65555:UFC65556 UOY65555:UOY65556 UYU65555:UYU65556 VIQ65555:VIQ65556 VSM65555:VSM65556 WCI65555:WCI65556 WME65555:WME65556 WWA65555:WWA65556 AC131091:AC131092 JO131091:JO131092 TK131091:TK131092 ADG131091:ADG131092 ANC131091:ANC131092 AWY131091:AWY131092 BGU131091:BGU131092 BQQ131091:BQQ131092 CAM131091:CAM131092 CKI131091:CKI131092 CUE131091:CUE131092 DEA131091:DEA131092 DNW131091:DNW131092 DXS131091:DXS131092 EHO131091:EHO131092 ERK131091:ERK131092 FBG131091:FBG131092 FLC131091:FLC131092 FUY131091:FUY131092 GEU131091:GEU131092 GOQ131091:GOQ131092 GYM131091:GYM131092 HII131091:HII131092 HSE131091:HSE131092 ICA131091:ICA131092 ILW131091:ILW131092 IVS131091:IVS131092 JFO131091:JFO131092 JPK131091:JPK131092 JZG131091:JZG131092 KJC131091:KJC131092 KSY131091:KSY131092 LCU131091:LCU131092 LMQ131091:LMQ131092 LWM131091:LWM131092 MGI131091:MGI131092 MQE131091:MQE131092 NAA131091:NAA131092 NJW131091:NJW131092 NTS131091:NTS131092 ODO131091:ODO131092 ONK131091:ONK131092 OXG131091:OXG131092 PHC131091:PHC131092 PQY131091:PQY131092 QAU131091:QAU131092 QKQ131091:QKQ131092 QUM131091:QUM131092 REI131091:REI131092 ROE131091:ROE131092 RYA131091:RYA131092 SHW131091:SHW131092 SRS131091:SRS131092 TBO131091:TBO131092 TLK131091:TLK131092 TVG131091:TVG131092 UFC131091:UFC131092 UOY131091:UOY131092 UYU131091:UYU131092 VIQ131091:VIQ131092 VSM131091:VSM131092 WCI131091:WCI131092 WME131091:WME131092 WWA131091:WWA131092 AC196627:AC196628 JO196627:JO196628 TK196627:TK196628 ADG196627:ADG196628 ANC196627:ANC196628 AWY196627:AWY196628 BGU196627:BGU196628 BQQ196627:BQQ196628 CAM196627:CAM196628 CKI196627:CKI196628 CUE196627:CUE196628 DEA196627:DEA196628 DNW196627:DNW196628 DXS196627:DXS196628 EHO196627:EHO196628 ERK196627:ERK196628 FBG196627:FBG196628 FLC196627:FLC196628 FUY196627:FUY196628 GEU196627:GEU196628 GOQ196627:GOQ196628 GYM196627:GYM196628 HII196627:HII196628 HSE196627:HSE196628 ICA196627:ICA196628 ILW196627:ILW196628 IVS196627:IVS196628 JFO196627:JFO196628 JPK196627:JPK196628 JZG196627:JZG196628 KJC196627:KJC196628 KSY196627:KSY196628 LCU196627:LCU196628 LMQ196627:LMQ196628 LWM196627:LWM196628 MGI196627:MGI196628 MQE196627:MQE196628 NAA196627:NAA196628 NJW196627:NJW196628 NTS196627:NTS196628 ODO196627:ODO196628 ONK196627:ONK196628 OXG196627:OXG196628 PHC196627:PHC196628 PQY196627:PQY196628 QAU196627:QAU196628 QKQ196627:QKQ196628 QUM196627:QUM196628 REI196627:REI196628 ROE196627:ROE196628 RYA196627:RYA196628 SHW196627:SHW196628 SRS196627:SRS196628 TBO196627:TBO196628 TLK196627:TLK196628 TVG196627:TVG196628 UFC196627:UFC196628 UOY196627:UOY196628 UYU196627:UYU196628 VIQ196627:VIQ196628 VSM196627:VSM196628 WCI196627:WCI196628 WME196627:WME196628 WWA196627:WWA196628 AC262163:AC262164 JO262163:JO262164 TK262163:TK262164 ADG262163:ADG262164 ANC262163:ANC262164 AWY262163:AWY262164 BGU262163:BGU262164 BQQ262163:BQQ262164 CAM262163:CAM262164 CKI262163:CKI262164 CUE262163:CUE262164 DEA262163:DEA262164 DNW262163:DNW262164 DXS262163:DXS262164 EHO262163:EHO262164 ERK262163:ERK262164 FBG262163:FBG262164 FLC262163:FLC262164 FUY262163:FUY262164 GEU262163:GEU262164 GOQ262163:GOQ262164 GYM262163:GYM262164 HII262163:HII262164 HSE262163:HSE262164 ICA262163:ICA262164 ILW262163:ILW262164 IVS262163:IVS262164 JFO262163:JFO262164 JPK262163:JPK262164 JZG262163:JZG262164 KJC262163:KJC262164 KSY262163:KSY262164 LCU262163:LCU262164 LMQ262163:LMQ262164 LWM262163:LWM262164 MGI262163:MGI262164 MQE262163:MQE262164 NAA262163:NAA262164 NJW262163:NJW262164 NTS262163:NTS262164 ODO262163:ODO262164 ONK262163:ONK262164 OXG262163:OXG262164 PHC262163:PHC262164 PQY262163:PQY262164 QAU262163:QAU262164 QKQ262163:QKQ262164 QUM262163:QUM262164 REI262163:REI262164 ROE262163:ROE262164 RYA262163:RYA262164 SHW262163:SHW262164 SRS262163:SRS262164 TBO262163:TBO262164 TLK262163:TLK262164 TVG262163:TVG262164 UFC262163:UFC262164 UOY262163:UOY262164 UYU262163:UYU262164 VIQ262163:VIQ262164 VSM262163:VSM262164 WCI262163:WCI262164 WME262163:WME262164 WWA262163:WWA262164 AC327699:AC327700 JO327699:JO327700 TK327699:TK327700 ADG327699:ADG327700 ANC327699:ANC327700 AWY327699:AWY327700 BGU327699:BGU327700 BQQ327699:BQQ327700 CAM327699:CAM327700 CKI327699:CKI327700 CUE327699:CUE327700 DEA327699:DEA327700 DNW327699:DNW327700 DXS327699:DXS327700 EHO327699:EHO327700 ERK327699:ERK327700 FBG327699:FBG327700 FLC327699:FLC327700 FUY327699:FUY327700 GEU327699:GEU327700 GOQ327699:GOQ327700 GYM327699:GYM327700 HII327699:HII327700 HSE327699:HSE327700 ICA327699:ICA327700 ILW327699:ILW327700 IVS327699:IVS327700 JFO327699:JFO327700 JPK327699:JPK327700 JZG327699:JZG327700 KJC327699:KJC327700 KSY327699:KSY327700 LCU327699:LCU327700 LMQ327699:LMQ327700 LWM327699:LWM327700 MGI327699:MGI327700 MQE327699:MQE327700 NAA327699:NAA327700 NJW327699:NJW327700 NTS327699:NTS327700 ODO327699:ODO327700 ONK327699:ONK327700 OXG327699:OXG327700 PHC327699:PHC327700 PQY327699:PQY327700 QAU327699:QAU327700 QKQ327699:QKQ327700 QUM327699:QUM327700 REI327699:REI327700 ROE327699:ROE327700 RYA327699:RYA327700 SHW327699:SHW327700 SRS327699:SRS327700 TBO327699:TBO327700 TLK327699:TLK327700 TVG327699:TVG327700 UFC327699:UFC327700 UOY327699:UOY327700 UYU327699:UYU327700 VIQ327699:VIQ327700 VSM327699:VSM327700 WCI327699:WCI327700 WME327699:WME327700 WWA327699:WWA327700 AC393235:AC393236 JO393235:JO393236 TK393235:TK393236 ADG393235:ADG393236 ANC393235:ANC393236 AWY393235:AWY393236 BGU393235:BGU393236 BQQ393235:BQQ393236 CAM393235:CAM393236 CKI393235:CKI393236 CUE393235:CUE393236 DEA393235:DEA393236 DNW393235:DNW393236 DXS393235:DXS393236 EHO393235:EHO393236 ERK393235:ERK393236 FBG393235:FBG393236 FLC393235:FLC393236 FUY393235:FUY393236 GEU393235:GEU393236 GOQ393235:GOQ393236 GYM393235:GYM393236 HII393235:HII393236 HSE393235:HSE393236 ICA393235:ICA393236 ILW393235:ILW393236 IVS393235:IVS393236 JFO393235:JFO393236 JPK393235:JPK393236 JZG393235:JZG393236 KJC393235:KJC393236 KSY393235:KSY393236 LCU393235:LCU393236 LMQ393235:LMQ393236 LWM393235:LWM393236 MGI393235:MGI393236 MQE393235:MQE393236 NAA393235:NAA393236 NJW393235:NJW393236 NTS393235:NTS393236 ODO393235:ODO393236 ONK393235:ONK393236 OXG393235:OXG393236 PHC393235:PHC393236 PQY393235:PQY393236 QAU393235:QAU393236 QKQ393235:QKQ393236 QUM393235:QUM393236 REI393235:REI393236 ROE393235:ROE393236 RYA393235:RYA393236 SHW393235:SHW393236 SRS393235:SRS393236 TBO393235:TBO393236 TLK393235:TLK393236 TVG393235:TVG393236 UFC393235:UFC393236 UOY393235:UOY393236 UYU393235:UYU393236 VIQ393235:VIQ393236 VSM393235:VSM393236 WCI393235:WCI393236 WME393235:WME393236 WWA393235:WWA393236 AC458771:AC458772 JO458771:JO458772 TK458771:TK458772 ADG458771:ADG458772 ANC458771:ANC458772 AWY458771:AWY458772 BGU458771:BGU458772 BQQ458771:BQQ458772 CAM458771:CAM458772 CKI458771:CKI458772 CUE458771:CUE458772 DEA458771:DEA458772 DNW458771:DNW458772 DXS458771:DXS458772 EHO458771:EHO458772 ERK458771:ERK458772 FBG458771:FBG458772 FLC458771:FLC458772 FUY458771:FUY458772 GEU458771:GEU458772 GOQ458771:GOQ458772 GYM458771:GYM458772 HII458771:HII458772 HSE458771:HSE458772 ICA458771:ICA458772 ILW458771:ILW458772 IVS458771:IVS458772 JFO458771:JFO458772 JPK458771:JPK458772 JZG458771:JZG458772 KJC458771:KJC458772 KSY458771:KSY458772 LCU458771:LCU458772 LMQ458771:LMQ458772 LWM458771:LWM458772 MGI458771:MGI458772 MQE458771:MQE458772 NAA458771:NAA458772 NJW458771:NJW458772 NTS458771:NTS458772 ODO458771:ODO458772 ONK458771:ONK458772 OXG458771:OXG458772 PHC458771:PHC458772 PQY458771:PQY458772 QAU458771:QAU458772 QKQ458771:QKQ458772 QUM458771:QUM458772 REI458771:REI458772 ROE458771:ROE458772 RYA458771:RYA458772 SHW458771:SHW458772 SRS458771:SRS458772 TBO458771:TBO458772 TLK458771:TLK458772 TVG458771:TVG458772 UFC458771:UFC458772 UOY458771:UOY458772 UYU458771:UYU458772 VIQ458771:VIQ458772 VSM458771:VSM458772 WCI458771:WCI458772 WME458771:WME458772 WWA458771:WWA458772 AC524307:AC524308 JO524307:JO524308 TK524307:TK524308 ADG524307:ADG524308 ANC524307:ANC524308 AWY524307:AWY524308 BGU524307:BGU524308 BQQ524307:BQQ524308 CAM524307:CAM524308 CKI524307:CKI524308 CUE524307:CUE524308 DEA524307:DEA524308 DNW524307:DNW524308 DXS524307:DXS524308 EHO524307:EHO524308 ERK524307:ERK524308 FBG524307:FBG524308 FLC524307:FLC524308 FUY524307:FUY524308 GEU524307:GEU524308 GOQ524307:GOQ524308 GYM524307:GYM524308 HII524307:HII524308 HSE524307:HSE524308 ICA524307:ICA524308 ILW524307:ILW524308 IVS524307:IVS524308 JFO524307:JFO524308 JPK524307:JPK524308 JZG524307:JZG524308 KJC524307:KJC524308 KSY524307:KSY524308 LCU524307:LCU524308 LMQ524307:LMQ524308 LWM524307:LWM524308 MGI524307:MGI524308 MQE524307:MQE524308 NAA524307:NAA524308 NJW524307:NJW524308 NTS524307:NTS524308 ODO524307:ODO524308 ONK524307:ONK524308 OXG524307:OXG524308 PHC524307:PHC524308 PQY524307:PQY524308 QAU524307:QAU524308 QKQ524307:QKQ524308 QUM524307:QUM524308 REI524307:REI524308 ROE524307:ROE524308 RYA524307:RYA524308 SHW524307:SHW524308 SRS524307:SRS524308 TBO524307:TBO524308 TLK524307:TLK524308 TVG524307:TVG524308 UFC524307:UFC524308 UOY524307:UOY524308 UYU524307:UYU524308 VIQ524307:VIQ524308 VSM524307:VSM524308 WCI524307:WCI524308 WME524307:WME524308 WWA524307:WWA524308 AC589843:AC589844 JO589843:JO589844 TK589843:TK589844 ADG589843:ADG589844 ANC589843:ANC589844 AWY589843:AWY589844 BGU589843:BGU589844 BQQ589843:BQQ589844 CAM589843:CAM589844 CKI589843:CKI589844 CUE589843:CUE589844 DEA589843:DEA589844 DNW589843:DNW589844 DXS589843:DXS589844 EHO589843:EHO589844 ERK589843:ERK589844 FBG589843:FBG589844 FLC589843:FLC589844 FUY589843:FUY589844 GEU589843:GEU589844 GOQ589843:GOQ589844 GYM589843:GYM589844 HII589843:HII589844 HSE589843:HSE589844 ICA589843:ICA589844 ILW589843:ILW589844 IVS589843:IVS589844 JFO589843:JFO589844 JPK589843:JPK589844 JZG589843:JZG589844 KJC589843:KJC589844 KSY589843:KSY589844 LCU589843:LCU589844 LMQ589843:LMQ589844 LWM589843:LWM589844 MGI589843:MGI589844 MQE589843:MQE589844 NAA589843:NAA589844 NJW589843:NJW589844 NTS589843:NTS589844 ODO589843:ODO589844 ONK589843:ONK589844 OXG589843:OXG589844 PHC589843:PHC589844 PQY589843:PQY589844 QAU589843:QAU589844 QKQ589843:QKQ589844 QUM589843:QUM589844 REI589843:REI589844 ROE589843:ROE589844 RYA589843:RYA589844 SHW589843:SHW589844 SRS589843:SRS589844 TBO589843:TBO589844 TLK589843:TLK589844 TVG589843:TVG589844 UFC589843:UFC589844 UOY589843:UOY589844 UYU589843:UYU589844 VIQ589843:VIQ589844 VSM589843:VSM589844 WCI589843:WCI589844 WME589843:WME589844 WWA589843:WWA589844 AC655379:AC655380 JO655379:JO655380 TK655379:TK655380 ADG655379:ADG655380 ANC655379:ANC655380 AWY655379:AWY655380 BGU655379:BGU655380 BQQ655379:BQQ655380 CAM655379:CAM655380 CKI655379:CKI655380 CUE655379:CUE655380 DEA655379:DEA655380 DNW655379:DNW655380 DXS655379:DXS655380 EHO655379:EHO655380 ERK655379:ERK655380 FBG655379:FBG655380 FLC655379:FLC655380 FUY655379:FUY655380 GEU655379:GEU655380 GOQ655379:GOQ655380 GYM655379:GYM655380 HII655379:HII655380 HSE655379:HSE655380 ICA655379:ICA655380 ILW655379:ILW655380 IVS655379:IVS655380 JFO655379:JFO655380 JPK655379:JPK655380 JZG655379:JZG655380 KJC655379:KJC655380 KSY655379:KSY655380 LCU655379:LCU655380 LMQ655379:LMQ655380 LWM655379:LWM655380 MGI655379:MGI655380 MQE655379:MQE655380 NAA655379:NAA655380 NJW655379:NJW655380 NTS655379:NTS655380 ODO655379:ODO655380 ONK655379:ONK655380 OXG655379:OXG655380 PHC655379:PHC655380 PQY655379:PQY655380 QAU655379:QAU655380 QKQ655379:QKQ655380 QUM655379:QUM655380 REI655379:REI655380 ROE655379:ROE655380 RYA655379:RYA655380 SHW655379:SHW655380 SRS655379:SRS655380 TBO655379:TBO655380 TLK655379:TLK655380 TVG655379:TVG655380 UFC655379:UFC655380 UOY655379:UOY655380 UYU655379:UYU655380 VIQ655379:VIQ655380 VSM655379:VSM655380 WCI655379:WCI655380 WME655379:WME655380 WWA655379:WWA655380 AC720915:AC720916 JO720915:JO720916 TK720915:TK720916 ADG720915:ADG720916 ANC720915:ANC720916 AWY720915:AWY720916 BGU720915:BGU720916 BQQ720915:BQQ720916 CAM720915:CAM720916 CKI720915:CKI720916 CUE720915:CUE720916 DEA720915:DEA720916 DNW720915:DNW720916 DXS720915:DXS720916 EHO720915:EHO720916 ERK720915:ERK720916 FBG720915:FBG720916 FLC720915:FLC720916 FUY720915:FUY720916 GEU720915:GEU720916 GOQ720915:GOQ720916 GYM720915:GYM720916 HII720915:HII720916 HSE720915:HSE720916 ICA720915:ICA720916 ILW720915:ILW720916 IVS720915:IVS720916 JFO720915:JFO720916 JPK720915:JPK720916 JZG720915:JZG720916 KJC720915:KJC720916 KSY720915:KSY720916 LCU720915:LCU720916 LMQ720915:LMQ720916 LWM720915:LWM720916 MGI720915:MGI720916 MQE720915:MQE720916 NAA720915:NAA720916 NJW720915:NJW720916 NTS720915:NTS720916 ODO720915:ODO720916 ONK720915:ONK720916 OXG720915:OXG720916 PHC720915:PHC720916 PQY720915:PQY720916 QAU720915:QAU720916 QKQ720915:QKQ720916 QUM720915:QUM720916 REI720915:REI720916 ROE720915:ROE720916 RYA720915:RYA720916 SHW720915:SHW720916 SRS720915:SRS720916 TBO720915:TBO720916 TLK720915:TLK720916 TVG720915:TVG720916 UFC720915:UFC720916 UOY720915:UOY720916 UYU720915:UYU720916 VIQ720915:VIQ720916 VSM720915:VSM720916 WCI720915:WCI720916 WME720915:WME720916 WWA720915:WWA720916 AC786451:AC786452 JO786451:JO786452 TK786451:TK786452 ADG786451:ADG786452 ANC786451:ANC786452 AWY786451:AWY786452 BGU786451:BGU786452 BQQ786451:BQQ786452 CAM786451:CAM786452 CKI786451:CKI786452 CUE786451:CUE786452 DEA786451:DEA786452 DNW786451:DNW786452 DXS786451:DXS786452 EHO786451:EHO786452 ERK786451:ERK786452 FBG786451:FBG786452 FLC786451:FLC786452 FUY786451:FUY786452 GEU786451:GEU786452 GOQ786451:GOQ786452 GYM786451:GYM786452 HII786451:HII786452 HSE786451:HSE786452 ICA786451:ICA786452 ILW786451:ILW786452 IVS786451:IVS786452 JFO786451:JFO786452 JPK786451:JPK786452 JZG786451:JZG786452 KJC786451:KJC786452 KSY786451:KSY786452 LCU786451:LCU786452 LMQ786451:LMQ786452 LWM786451:LWM786452 MGI786451:MGI786452 MQE786451:MQE786452 NAA786451:NAA786452 NJW786451:NJW786452 NTS786451:NTS786452 ODO786451:ODO786452 ONK786451:ONK786452 OXG786451:OXG786452 PHC786451:PHC786452 PQY786451:PQY786452 QAU786451:QAU786452 QKQ786451:QKQ786452 QUM786451:QUM786452 REI786451:REI786452 ROE786451:ROE786452 RYA786451:RYA786452 SHW786451:SHW786452 SRS786451:SRS786452 TBO786451:TBO786452 TLK786451:TLK786452 TVG786451:TVG786452 UFC786451:UFC786452 UOY786451:UOY786452 UYU786451:UYU786452 VIQ786451:VIQ786452 VSM786451:VSM786452 WCI786451:WCI786452 WME786451:WME786452 WWA786451:WWA786452 AC851987:AC851988 JO851987:JO851988 TK851987:TK851988 ADG851987:ADG851988 ANC851987:ANC851988 AWY851987:AWY851988 BGU851987:BGU851988 BQQ851987:BQQ851988 CAM851987:CAM851988 CKI851987:CKI851988 CUE851987:CUE851988 DEA851987:DEA851988 DNW851987:DNW851988 DXS851987:DXS851988 EHO851987:EHO851988 ERK851987:ERK851988 FBG851987:FBG851988 FLC851987:FLC851988 FUY851987:FUY851988 GEU851987:GEU851988 GOQ851987:GOQ851988 GYM851987:GYM851988 HII851987:HII851988 HSE851987:HSE851988 ICA851987:ICA851988 ILW851987:ILW851988 IVS851987:IVS851988 JFO851987:JFO851988 JPK851987:JPK851988 JZG851987:JZG851988 KJC851987:KJC851988 KSY851987:KSY851988 LCU851987:LCU851988 LMQ851987:LMQ851988 LWM851987:LWM851988 MGI851987:MGI851988 MQE851987:MQE851988 NAA851987:NAA851988 NJW851987:NJW851988 NTS851987:NTS851988 ODO851987:ODO851988 ONK851987:ONK851988 OXG851987:OXG851988 PHC851987:PHC851988 PQY851987:PQY851988 QAU851987:QAU851988 QKQ851987:QKQ851988 QUM851987:QUM851988 REI851987:REI851988 ROE851987:ROE851988 RYA851987:RYA851988 SHW851987:SHW851988 SRS851987:SRS851988 TBO851987:TBO851988 TLK851987:TLK851988 TVG851987:TVG851988 UFC851987:UFC851988 UOY851987:UOY851988 UYU851987:UYU851988 VIQ851987:VIQ851988 VSM851987:VSM851988 WCI851987:WCI851988 WME851987:WME851988 WWA851987:WWA851988 AC917523:AC917524 JO917523:JO917524 TK917523:TK917524 ADG917523:ADG917524 ANC917523:ANC917524 AWY917523:AWY917524 BGU917523:BGU917524 BQQ917523:BQQ917524 CAM917523:CAM917524 CKI917523:CKI917524 CUE917523:CUE917524 DEA917523:DEA917524 DNW917523:DNW917524 DXS917523:DXS917524 EHO917523:EHO917524 ERK917523:ERK917524 FBG917523:FBG917524 FLC917523:FLC917524 FUY917523:FUY917524 GEU917523:GEU917524 GOQ917523:GOQ917524 GYM917523:GYM917524 HII917523:HII917524 HSE917523:HSE917524 ICA917523:ICA917524 ILW917523:ILW917524 IVS917523:IVS917524 JFO917523:JFO917524 JPK917523:JPK917524 JZG917523:JZG917524 KJC917523:KJC917524 KSY917523:KSY917524 LCU917523:LCU917524 LMQ917523:LMQ917524 LWM917523:LWM917524 MGI917523:MGI917524 MQE917523:MQE917524 NAA917523:NAA917524 NJW917523:NJW917524 NTS917523:NTS917524 ODO917523:ODO917524 ONK917523:ONK917524 OXG917523:OXG917524 PHC917523:PHC917524 PQY917523:PQY917524 QAU917523:QAU917524 QKQ917523:QKQ917524 QUM917523:QUM917524 REI917523:REI917524 ROE917523:ROE917524 RYA917523:RYA917524 SHW917523:SHW917524 SRS917523:SRS917524 TBO917523:TBO917524 TLK917523:TLK917524 TVG917523:TVG917524 UFC917523:UFC917524 UOY917523:UOY917524 UYU917523:UYU917524 VIQ917523:VIQ917524 VSM917523:VSM917524 WCI917523:WCI917524 WME917523:WME917524 WWA917523:WWA917524 AC983059:AC983060 JO983059:JO983060 TK983059:TK983060 ADG983059:ADG983060 ANC983059:ANC983060 AWY983059:AWY983060 BGU983059:BGU983060 BQQ983059:BQQ983060 CAM983059:CAM983060 CKI983059:CKI983060 CUE983059:CUE983060 DEA983059:DEA983060 DNW983059:DNW983060 DXS983059:DXS983060 EHO983059:EHO983060 ERK983059:ERK983060 FBG983059:FBG983060 FLC983059:FLC983060 FUY983059:FUY983060 GEU983059:GEU983060 GOQ983059:GOQ983060 GYM983059:GYM983060 HII983059:HII983060 HSE983059:HSE983060 ICA983059:ICA983060 ILW983059:ILW983060 IVS983059:IVS983060 JFO983059:JFO983060 JPK983059:JPK983060 JZG983059:JZG983060 KJC983059:KJC983060 KSY983059:KSY983060 LCU983059:LCU983060 LMQ983059:LMQ983060 LWM983059:LWM983060 MGI983059:MGI983060 MQE983059:MQE983060 NAA983059:NAA983060 NJW983059:NJW983060 NTS983059:NTS983060 ODO983059:ODO983060 ONK983059:ONK983060 OXG983059:OXG983060 PHC983059:PHC983060 PQY983059:PQY983060 QAU983059:QAU983060 QKQ983059:QKQ983060 QUM983059:QUM983060 REI983059:REI983060 ROE983059:ROE983060 RYA983059:RYA983060 SHW983059:SHW983060 SRS983059:SRS983060 TBO983059:TBO983060 TLK983059:TLK983060 TVG983059:TVG983060 UFC983059:UFC983060 UOY983059:UOY983060 UYU983059:UYU983060 VIQ983059:VIQ983060 VSM983059:VSM983060 WCI983059:WCI983060 WME983059:WME983060 WWA983059:WWA983060 AE589843 AE655379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AE720915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AE786451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AE851987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AE917523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AE983059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AE65555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AE131091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AE196627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AE262163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AE327699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AE393235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WWC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AE458771 AE524307 AE23 WWC23 WMG23 WCK23 VSO23 VIS23 UYW23 UPA23 UFE23 TVI23 TLM23 TBQ23 SRU23 SHY23 RYC23 ROG23 REK23 QUO23 QKS23 QAW23 PRA23 PHE23 OXI23 ONM23 ODQ23 NTU23 NJY23 NAC23 MQG23 MGK23 LWO23 LMS23 LCW23 KTA23 KJE23 JZI23 JPM23 JFQ23 IVU23 ILY23 ICC23 HSG23 HIK23 GYO23 GOS23 GEW23 FVA23 FLE23 FBI23 ERM23 EHQ23 DXU23 DNY23 DEC23 CUG23 CKK23 CAO23 BQS23 BGW23 AXA23 ANE23 ADI23 TM23 JQ23 WWA23:WWA24 WME23:WME24 WCI23:WCI24 VSM23:VSM24 VIQ23:VIQ24 UYU23:UYU24 UOY23:UOY24 UFC23:UFC24 TVG23:TVG24 TLK23:TLK24 TBO23:TBO24 SRS23:SRS24 SHW23:SHW24 RYA23:RYA24 ROE23:ROE24 REI23:REI24 QUM23:QUM24 QKQ23:QKQ24 QAU23:QAU24 PQY23:PQY24 PHC23:PHC24 OXG23:OXG24 ONK23:ONK24 ODO23:ODO24 NTS23:NTS24 NJW23:NJW24 NAA23:NAA24 MQE23:MQE24 MGI23:MGI24 LWM23:LWM24 LMQ23:LMQ24 LCU23:LCU24 KSY23:KSY24 KJC23:KJC24 JZG23:JZG24 JPK23:JPK24 JFO23:JFO24 IVS23:IVS24 ILW23:ILW24 ICA23:ICA24 HSE23:HSE24 HII23:HII24 GYM23:GYM24 GOQ23:GOQ24 GEU23:GEU24 FUY23:FUY24 FLC23:FLC24 FBG23:FBG24 ERK23:ERK24 EHO23:EHO24 DXS23:DXS24 DNW23:DNW24 DEA23:DEA24 CUE23:CUE24 CKI23:CKI24 CAM23:CAM24 BQQ23:BQQ24 BGU23:BGU24 AWY23:AWY24 ANC23:ANC24 ADG23:ADG24 TK23:TK24 JO23:JO24 AC23:AC24 WVL23 WLP23 WBT23 VRX23 VIB23 UYF23 UOJ23 UEN23 TUR23 TKV23 TAZ23 SRD23 SHH23 RXL23 RNP23 RDT23 QTX23 QKB23 QAF23 PQJ23 PGN23 OWR23 OMV23 OCZ23 NTD23 NJH23 MZL23 MPP23 MFT23 LVX23 LMB23 LCF23 KSJ23 KIN23 JYR23 JOV23 JEZ23 IVD23 ILH23 IBL23 HRP23 HHT23 GXX23 GOB23 GEF23 FUJ23 FKN23 FAR23 EQV23 EGZ23 DXD23 DNH23 DDL23 CTP23 CJT23 BZX23 BQB23 BGF23 AWJ23 AMN23 ACR23 SV23 IZ23 N23 WVP23 WLT23 WBX23 VSB23 VIF23 UYJ23 UON23 UER23 TUV23 TKZ23 TBD23 SRH23 SHL23 RXP23 RNT23 RDX23 QUB23 QKF23 QAJ23 PQN23 PGR23 OWV23 OMZ23 ODD23 NTH23 NJL23 MZP23 MPT23 MFX23 LWB23 LMF23 LCJ23 KSN23 KIR23 JYV23 JOZ23 JFD23 IVH23 ILL23 IBP23 HRT23 HHX23 GYB23 GOF23 GEJ23 FUN23 FKR23 FAV23 EQZ23 EHD23 DXH23 DNL23 DDP23 CTT23 CJX23 CAB23 BQF23 BGJ23 AWN23 AMR23 ACV23 SZ23 JD23 R23 WVT23 WLX23 WCB23 VSF23 VIJ23 UYN23 UOR23 UEV23 TUZ23 TLD23 TBH23 SRL23 SHP23 RXT23 RNX23 REB23 QUF23 QKJ23 QAN23 PQR23 PGV23 OWZ23 OND23 ODH23 NTL23 NJP23 MZT23 MPX23 MGB23 LWF23 LMJ23 LCN23 KSR23 KIV23 JYZ23 JPD23 JFH23 IVL23 ILP23 IBT23 HRX23 HIB23 GYF23 GOJ23 GEN23 FUR23 FKV23 FAZ23 ERD23 EHH23 DXL23 DNP23 DDT23 CTX23 CKB23 CAF23 BQJ23 BGN23 AWR23 AMV23 ACZ23 TD23 JH23 V23"/>
    <dataValidation type="list" allowBlank="1" showInputMessage="1" showErrorMessage="1" errorTitle="Ошибка" error="Выберите значение из списка" prompt="Выберите значение из списка" sqref="Q23">
      <formula1>kind_of_load4</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208</v>
      </c>
    </row>
    <row r="2" spans="1:20" ht="22.5">
      <c r="F2" s="1197" t="s">
        <v>492</v>
      </c>
      <c r="G2" s="1198"/>
      <c r="H2" s="1199"/>
      <c r="I2" s="434"/>
    </row>
    <row r="3" spans="1:20" ht="3" customHeight="1"/>
    <row r="4" spans="1:20" s="190" customFormat="1" ht="11.25">
      <c r="A4" s="213"/>
      <c r="B4" s="213"/>
      <c r="C4" s="213"/>
      <c r="D4" s="213"/>
      <c r="F4" s="1149" t="s">
        <v>454</v>
      </c>
      <c r="G4" s="1149"/>
      <c r="H4" s="1149"/>
      <c r="I4" s="1200" t="s">
        <v>455</v>
      </c>
      <c r="J4" s="213"/>
      <c r="K4" s="213"/>
      <c r="L4" s="213"/>
      <c r="M4" s="213"/>
      <c r="N4" s="213"/>
      <c r="O4" s="213"/>
      <c r="P4" s="213"/>
      <c r="Q4" s="213"/>
      <c r="R4" s="213"/>
      <c r="S4" s="213"/>
      <c r="T4" s="213"/>
    </row>
    <row r="5" spans="1:20" s="190" customFormat="1" ht="11.25" customHeight="1">
      <c r="A5" s="213"/>
      <c r="B5" s="213"/>
      <c r="C5" s="213"/>
      <c r="D5" s="213"/>
      <c r="F5" s="317" t="s">
        <v>92</v>
      </c>
      <c r="G5" s="335" t="s">
        <v>457</v>
      </c>
      <c r="H5" s="316" t="s">
        <v>442</v>
      </c>
      <c r="I5" s="1200"/>
      <c r="J5" s="213"/>
      <c r="K5" s="213"/>
      <c r="L5" s="213"/>
      <c r="M5" s="213"/>
      <c r="N5" s="213"/>
      <c r="O5" s="213"/>
      <c r="P5" s="213"/>
      <c r="Q5" s="213"/>
      <c r="R5" s="213"/>
      <c r="S5" s="213"/>
      <c r="T5" s="213"/>
    </row>
    <row r="6" spans="1:20" s="190" customFormat="1" ht="12" customHeight="1">
      <c r="A6" s="213"/>
      <c r="B6" s="213"/>
      <c r="C6" s="213"/>
      <c r="D6" s="213"/>
      <c r="F6" s="318" t="s">
        <v>93</v>
      </c>
      <c r="G6" s="320">
        <v>2</v>
      </c>
      <c r="H6" s="321">
        <v>3</v>
      </c>
      <c r="I6" s="319">
        <v>4</v>
      </c>
      <c r="J6" s="213">
        <v>4</v>
      </c>
      <c r="K6" s="213"/>
      <c r="L6" s="213"/>
      <c r="M6" s="213"/>
      <c r="N6" s="213"/>
      <c r="O6" s="213"/>
      <c r="P6" s="213"/>
      <c r="Q6" s="213"/>
      <c r="R6" s="213"/>
      <c r="S6" s="213"/>
      <c r="T6" s="213"/>
    </row>
    <row r="7" spans="1:20" s="190" customFormat="1" ht="18.75">
      <c r="A7" s="213"/>
      <c r="B7" s="213"/>
      <c r="C7" s="213"/>
      <c r="D7" s="213"/>
      <c r="F7" s="333">
        <v>1</v>
      </c>
      <c r="G7" s="415" t="s">
        <v>493</v>
      </c>
      <c r="H7" s="315" t="str">
        <f>IF(dateCh="","",dateCh)</f>
        <v>27.12.2018</v>
      </c>
      <c r="I7" s="196" t="s">
        <v>494</v>
      </c>
      <c r="J7" s="332"/>
      <c r="K7" s="213"/>
      <c r="L7" s="213"/>
      <c r="M7" s="213"/>
      <c r="N7" s="213"/>
      <c r="O7" s="213"/>
      <c r="P7" s="213"/>
      <c r="Q7" s="213"/>
      <c r="R7" s="213"/>
      <c r="S7" s="213"/>
      <c r="T7" s="213"/>
    </row>
    <row r="8" spans="1:20" s="190" customFormat="1" ht="45">
      <c r="A8" s="1201">
        <v>1</v>
      </c>
      <c r="B8" s="213"/>
      <c r="C8" s="213"/>
      <c r="D8" s="213"/>
      <c r="F8" s="333" t="str">
        <f>"2." &amp;mergeValue(A8)</f>
        <v>2.1</v>
      </c>
      <c r="G8" s="415" t="s">
        <v>495</v>
      </c>
      <c r="H8" s="315"/>
      <c r="I8" s="196" t="s">
        <v>591</v>
      </c>
      <c r="J8" s="332"/>
      <c r="K8" s="213"/>
      <c r="L8" s="213"/>
      <c r="M8" s="213"/>
      <c r="N8" s="213"/>
      <c r="O8" s="213"/>
      <c r="P8" s="213"/>
      <c r="Q8" s="213"/>
      <c r="R8" s="213"/>
      <c r="S8" s="213"/>
      <c r="T8" s="213"/>
    </row>
    <row r="9" spans="1:20" s="190" customFormat="1" ht="22.5">
      <c r="A9" s="1201"/>
      <c r="B9" s="213"/>
      <c r="C9" s="213"/>
      <c r="D9" s="213"/>
      <c r="F9" s="333" t="str">
        <f>"3." &amp;mergeValue(A9)</f>
        <v>3.1</v>
      </c>
      <c r="G9" s="415" t="s">
        <v>496</v>
      </c>
      <c r="H9" s="315"/>
      <c r="I9" s="196" t="s">
        <v>589</v>
      </c>
      <c r="J9" s="332"/>
      <c r="K9" s="213"/>
      <c r="L9" s="213"/>
      <c r="M9" s="213"/>
      <c r="N9" s="213"/>
      <c r="O9" s="213"/>
      <c r="P9" s="213"/>
      <c r="Q9" s="213"/>
      <c r="R9" s="213"/>
      <c r="S9" s="213"/>
      <c r="T9" s="213"/>
    </row>
    <row r="10" spans="1:20" s="190" customFormat="1" ht="22.5">
      <c r="A10" s="1201"/>
      <c r="B10" s="213"/>
      <c r="C10" s="213"/>
      <c r="D10" s="213"/>
      <c r="F10" s="333" t="str">
        <f>"4."&amp;mergeValue(A10)</f>
        <v>4.1</v>
      </c>
      <c r="G10" s="415" t="s">
        <v>497</v>
      </c>
      <c r="H10" s="316" t="s">
        <v>458</v>
      </c>
      <c r="I10" s="196"/>
      <c r="J10" s="332"/>
      <c r="K10" s="213"/>
      <c r="L10" s="213"/>
      <c r="M10" s="213"/>
      <c r="N10" s="213"/>
      <c r="O10" s="213"/>
      <c r="P10" s="213"/>
      <c r="Q10" s="213"/>
      <c r="R10" s="213"/>
      <c r="S10" s="213"/>
      <c r="T10" s="213"/>
    </row>
    <row r="11" spans="1:20" s="190" customFormat="1" ht="18.75">
      <c r="A11" s="1201"/>
      <c r="B11" s="1201">
        <v>1</v>
      </c>
      <c r="C11" s="342"/>
      <c r="D11" s="342"/>
      <c r="F11" s="333" t="str">
        <f>"4."&amp;mergeValue(A11) &amp;"."&amp;mergeValue(B11)</f>
        <v>4.1.1</v>
      </c>
      <c r="G11" s="322" t="s">
        <v>593</v>
      </c>
      <c r="H11" s="315" t="str">
        <f>IF(region_name="","",region_name)</f>
        <v>Ростовская область</v>
      </c>
      <c r="I11" s="196" t="s">
        <v>500</v>
      </c>
      <c r="J11" s="332"/>
      <c r="K11" s="213"/>
      <c r="L11" s="213"/>
      <c r="M11" s="213"/>
      <c r="N11" s="213"/>
      <c r="O11" s="213"/>
      <c r="P11" s="213"/>
      <c r="Q11" s="213"/>
      <c r="R11" s="213"/>
      <c r="S11" s="213"/>
      <c r="T11" s="213"/>
    </row>
    <row r="12" spans="1:20" s="190" customFormat="1" ht="22.5">
      <c r="A12" s="1201"/>
      <c r="B12" s="1201"/>
      <c r="C12" s="1201">
        <v>1</v>
      </c>
      <c r="D12" s="342"/>
      <c r="F12" s="333" t="str">
        <f>"4."&amp;mergeValue(A12) &amp;"."&amp;mergeValue(B12)&amp;"."&amp;mergeValue(C12)</f>
        <v>4.1.1.1</v>
      </c>
      <c r="G12" s="339" t="s">
        <v>498</v>
      </c>
      <c r="H12" s="315"/>
      <c r="I12" s="196" t="s">
        <v>501</v>
      </c>
      <c r="J12" s="332"/>
      <c r="K12" s="213"/>
      <c r="L12" s="213"/>
      <c r="M12" s="213"/>
      <c r="N12" s="213"/>
      <c r="O12" s="213"/>
      <c r="P12" s="213"/>
      <c r="Q12" s="213"/>
      <c r="R12" s="213"/>
      <c r="S12" s="213"/>
      <c r="T12" s="213"/>
    </row>
    <row r="13" spans="1:20" s="190" customFormat="1" ht="39" customHeight="1">
      <c r="A13" s="1201"/>
      <c r="B13" s="1201"/>
      <c r="C13" s="1201"/>
      <c r="D13" s="342">
        <v>1</v>
      </c>
      <c r="F13" s="333" t="str">
        <f>"4."&amp;mergeValue(A13) &amp;"."&amp;mergeValue(B13)&amp;"."&amp;mergeValue(C13)&amp;"."&amp;mergeValue(D13)</f>
        <v>4.1.1.1.1</v>
      </c>
      <c r="G13" s="418" t="s">
        <v>499</v>
      </c>
      <c r="H13" s="315"/>
      <c r="I13" s="1202" t="s">
        <v>592</v>
      </c>
      <c r="J13" s="332"/>
      <c r="K13" s="213"/>
      <c r="L13" s="213"/>
      <c r="M13" s="213"/>
      <c r="N13" s="213"/>
      <c r="O13" s="213"/>
      <c r="P13" s="213"/>
      <c r="Q13" s="213"/>
      <c r="R13" s="213"/>
      <c r="S13" s="213"/>
      <c r="T13" s="213"/>
    </row>
    <row r="14" spans="1:20" s="190" customFormat="1" ht="18.75">
      <c r="A14" s="1201"/>
      <c r="B14" s="1201"/>
      <c r="C14" s="1201"/>
      <c r="D14" s="342"/>
      <c r="F14" s="336"/>
      <c r="G14" s="150" t="s">
        <v>4</v>
      </c>
      <c r="H14" s="341"/>
      <c r="I14" s="1202"/>
      <c r="J14" s="332"/>
      <c r="K14" s="213"/>
      <c r="L14" s="213"/>
      <c r="M14" s="213"/>
      <c r="N14" s="213"/>
      <c r="O14" s="213"/>
      <c r="P14" s="213"/>
      <c r="Q14" s="213"/>
      <c r="R14" s="213"/>
      <c r="S14" s="213"/>
      <c r="T14" s="213"/>
    </row>
    <row r="15" spans="1:20" s="190" customFormat="1" ht="18.75">
      <c r="A15" s="1201"/>
      <c r="B15" s="1201"/>
      <c r="C15" s="342"/>
      <c r="D15" s="342"/>
      <c r="F15" s="419"/>
      <c r="G15" s="195" t="s">
        <v>403</v>
      </c>
      <c r="H15" s="420"/>
      <c r="I15" s="421"/>
      <c r="J15" s="332"/>
      <c r="K15" s="213"/>
      <c r="L15" s="213"/>
      <c r="M15" s="213"/>
      <c r="N15" s="213"/>
      <c r="O15" s="213"/>
      <c r="P15" s="213"/>
      <c r="Q15" s="213"/>
      <c r="R15" s="213"/>
      <c r="S15" s="213"/>
      <c r="T15" s="213"/>
    </row>
    <row r="16" spans="1:20" s="190" customFormat="1" ht="18.75">
      <c r="A16" s="1201"/>
      <c r="B16" s="213"/>
      <c r="C16" s="213"/>
      <c r="D16" s="213"/>
      <c r="F16" s="336"/>
      <c r="G16" s="155" t="s">
        <v>507</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506</v>
      </c>
      <c r="H17" s="337"/>
      <c r="I17" s="338"/>
      <c r="J17" s="332"/>
      <c r="K17" s="213"/>
      <c r="L17" s="213"/>
      <c r="M17" s="213"/>
      <c r="N17" s="213"/>
      <c r="O17" s="213"/>
      <c r="P17" s="213"/>
      <c r="Q17" s="213"/>
      <c r="R17" s="213"/>
      <c r="S17" s="213"/>
      <c r="T17" s="213"/>
    </row>
    <row r="18" spans="1:20" s="324" customFormat="1" ht="3" customHeight="1">
      <c r="A18" s="325"/>
      <c r="B18" s="325"/>
      <c r="C18" s="325"/>
      <c r="D18" s="325"/>
      <c r="F18" s="343"/>
      <c r="G18" s="344"/>
      <c r="H18" s="345"/>
      <c r="I18" s="346"/>
      <c r="J18" s="325"/>
      <c r="K18" s="325"/>
      <c r="L18" s="325"/>
      <c r="M18" s="325"/>
      <c r="N18" s="325"/>
      <c r="O18" s="325"/>
      <c r="P18" s="325"/>
      <c r="Q18" s="325"/>
      <c r="R18" s="325"/>
      <c r="S18" s="325"/>
      <c r="T18" s="325"/>
    </row>
    <row r="19" spans="1:20" s="324" customFormat="1" ht="15" customHeight="1">
      <c r="A19" s="325"/>
      <c r="B19" s="325"/>
      <c r="C19" s="325"/>
      <c r="D19" s="325"/>
      <c r="F19" s="323"/>
      <c r="G19" s="1196" t="s">
        <v>594</v>
      </c>
      <c r="H19" s="1196"/>
      <c r="I19" s="225"/>
      <c r="J19" s="325"/>
      <c r="K19" s="325"/>
      <c r="L19" s="325"/>
      <c r="M19" s="325"/>
      <c r="N19" s="325"/>
      <c r="O19" s="325"/>
      <c r="P19" s="325"/>
      <c r="Q19" s="325"/>
      <c r="R19" s="325"/>
      <c r="S19" s="325"/>
      <c r="T19" s="325"/>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4">
        <v>43461.389976851853</v>
      </c>
      <c r="B2" s="12" t="s">
        <v>774</v>
      </c>
      <c r="C2" s="12" t="s">
        <v>442</v>
      </c>
    </row>
    <row r="3" spans="1:4">
      <c r="A3" s="1114">
        <v>43461.390023148146</v>
      </c>
      <c r="B3" s="12" t="s">
        <v>775</v>
      </c>
      <c r="C3" s="12" t="s">
        <v>442</v>
      </c>
    </row>
    <row r="4" spans="1:4">
      <c r="A4" s="1114">
        <v>43461.390092592592</v>
      </c>
      <c r="B4" s="12" t="s">
        <v>774</v>
      </c>
      <c r="C4" s="12" t="s">
        <v>442</v>
      </c>
    </row>
    <row r="5" spans="1:4">
      <c r="A5" s="1114">
        <v>43461.390104166669</v>
      </c>
      <c r="B5" s="12" t="s">
        <v>775</v>
      </c>
      <c r="C5" s="12" t="s">
        <v>442</v>
      </c>
    </row>
    <row r="6" spans="1:4">
      <c r="A6" s="1114">
        <v>43461.3909375</v>
      </c>
      <c r="B6" s="12" t="s">
        <v>774</v>
      </c>
      <c r="C6" s="12" t="s">
        <v>442</v>
      </c>
    </row>
    <row r="7" spans="1:4">
      <c r="A7" s="1114">
        <v>43461.390960648147</v>
      </c>
      <c r="B7" s="12" t="s">
        <v>775</v>
      </c>
      <c r="C7" s="12" t="s">
        <v>442</v>
      </c>
    </row>
    <row r="8" spans="1:4">
      <c r="A8" s="1114">
        <v>43462.415717592594</v>
      </c>
      <c r="B8" s="12" t="s">
        <v>774</v>
      </c>
      <c r="C8" s="12" t="s">
        <v>442</v>
      </c>
    </row>
    <row r="9" spans="1:4">
      <c r="A9" s="1114">
        <v>43462.41574074074</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7"/>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29" t="s">
        <v>687</v>
      </c>
      <c r="M5" s="1229"/>
      <c r="N5" s="1229"/>
      <c r="O5" s="1229"/>
      <c r="P5" s="1229"/>
      <c r="Q5" s="1229"/>
      <c r="R5" s="1229"/>
      <c r="S5" s="1229"/>
      <c r="T5" s="1229"/>
      <c r="U5" s="578"/>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6" t="s">
        <v>503</v>
      </c>
      <c r="N7" s="665"/>
      <c r="O7" s="1247" t="str">
        <f>IF(NameOrPr_ch="",IF(NameOrPr="","",NameOrPr),NameOrPr_ch)</f>
        <v>Региональная служба по тарифам Ростовской области</v>
      </c>
      <c r="P7" s="1248"/>
      <c r="Q7" s="1248"/>
      <c r="R7" s="1248"/>
      <c r="S7" s="1248"/>
      <c r="T7" s="1249"/>
      <c r="U7" s="666"/>
      <c r="Y7" s="1012"/>
      <c r="Z7" s="505"/>
      <c r="AA7" s="505"/>
      <c r="AB7" s="505"/>
      <c r="AC7" s="505"/>
    </row>
    <row r="8" spans="1:29" s="570" customFormat="1" ht="18.75">
      <c r="A8" s="589"/>
      <c r="B8" s="589"/>
      <c r="C8" s="589"/>
      <c r="D8" s="589"/>
      <c r="E8" s="589"/>
      <c r="F8" s="589"/>
      <c r="G8" s="589"/>
      <c r="H8" s="589"/>
      <c r="L8" s="499"/>
      <c r="M8" s="616" t="s">
        <v>597</v>
      </c>
      <c r="N8" s="665"/>
      <c r="O8" s="1247" t="str">
        <f>IF(datePr_ch="",IF(datePr="","",datePr),datePr_ch)</f>
        <v>18.12.2018</v>
      </c>
      <c r="P8" s="1248"/>
      <c r="Q8" s="1248"/>
      <c r="R8" s="1248"/>
      <c r="S8" s="1248"/>
      <c r="T8" s="1249"/>
      <c r="U8" s="666"/>
      <c r="Y8" s="1012"/>
      <c r="Z8" s="589"/>
      <c r="AA8" s="589"/>
      <c r="AB8" s="589"/>
      <c r="AC8" s="589"/>
    </row>
    <row r="9" spans="1:29" s="491" customFormat="1" ht="18.75">
      <c r="A9" s="505"/>
      <c r="B9" s="505"/>
      <c r="C9" s="505"/>
      <c r="D9" s="505"/>
      <c r="E9" s="505"/>
      <c r="F9" s="505"/>
      <c r="G9" s="505"/>
      <c r="H9" s="505"/>
      <c r="L9" s="552"/>
      <c r="M9" s="616" t="s">
        <v>596</v>
      </c>
      <c r="N9" s="665"/>
      <c r="O9" s="1247" t="str">
        <f>IF(numberPr_ch="",IF(numberPr="","",numberPr),numberPr_ch)</f>
        <v>84/1</v>
      </c>
      <c r="P9" s="1248"/>
      <c r="Q9" s="1248"/>
      <c r="R9" s="1248"/>
      <c r="S9" s="1248"/>
      <c r="T9" s="1249"/>
      <c r="U9" s="666"/>
      <c r="Y9" s="1012"/>
      <c r="Z9" s="505"/>
      <c r="AA9" s="505"/>
      <c r="AB9" s="505"/>
      <c r="AC9" s="505"/>
    </row>
    <row r="10" spans="1:29" s="491" customFormat="1" ht="18.75">
      <c r="A10" s="505"/>
      <c r="B10" s="505"/>
      <c r="C10" s="505"/>
      <c r="D10" s="505"/>
      <c r="E10" s="505"/>
      <c r="F10" s="505"/>
      <c r="G10" s="505"/>
      <c r="H10" s="505"/>
      <c r="L10" s="552"/>
      <c r="M10" s="616" t="s">
        <v>502</v>
      </c>
      <c r="N10" s="665"/>
      <c r="O10" s="1247" t="str">
        <f>IF(IstPub_ch="",IF(IstPub="","",IstPub),IstPub_ch)</f>
        <v>www.rst.donland.ru</v>
      </c>
      <c r="P10" s="1248"/>
      <c r="Q10" s="1248"/>
      <c r="R10" s="1248"/>
      <c r="S10" s="1248"/>
      <c r="T10" s="1249"/>
      <c r="U10" s="666"/>
      <c r="Y10" s="1012"/>
      <c r="Z10" s="505"/>
      <c r="AA10" s="505"/>
      <c r="AB10" s="505"/>
      <c r="AC10" s="505"/>
    </row>
    <row r="11" spans="1:29" s="612" customFormat="1" ht="18.75" hidden="1">
      <c r="A11" s="613"/>
      <c r="B11" s="613"/>
      <c r="C11" s="613"/>
      <c r="D11" s="613"/>
      <c r="E11" s="613"/>
      <c r="F11" s="613"/>
      <c r="G11" s="613"/>
      <c r="H11" s="613"/>
      <c r="L11" s="751"/>
      <c r="M11" s="749"/>
      <c r="O11" s="748"/>
      <c r="P11" s="748"/>
      <c r="Q11" s="770" t="s">
        <v>722</v>
      </c>
      <c r="R11" s="770" t="s">
        <v>723</v>
      </c>
      <c r="S11" s="748"/>
      <c r="T11" s="748"/>
      <c r="U11" s="666"/>
      <c r="Y11" s="772"/>
      <c r="Z11" s="613"/>
      <c r="AA11" s="613"/>
      <c r="AB11" s="613"/>
      <c r="AC11" s="613"/>
    </row>
    <row r="12" spans="1:29" s="491" customFormat="1" ht="11.25" hidden="1">
      <c r="A12" s="505"/>
      <c r="B12" s="505"/>
      <c r="C12" s="505"/>
      <c r="D12" s="505"/>
      <c r="E12" s="505"/>
      <c r="F12" s="505"/>
      <c r="G12" s="505"/>
      <c r="H12" s="505"/>
      <c r="L12" s="1230"/>
      <c r="M12" s="1230"/>
      <c r="N12" s="488"/>
      <c r="O12" s="766"/>
      <c r="P12" s="766"/>
      <c r="Q12" s="766"/>
      <c r="R12" s="766"/>
      <c r="S12" s="766"/>
      <c r="T12" s="766"/>
      <c r="U12" s="486"/>
      <c r="V12" s="503" t="s">
        <v>373</v>
      </c>
      <c r="Y12" s="1012"/>
      <c r="Z12" s="505"/>
      <c r="AA12" s="505"/>
      <c r="AB12" s="505"/>
      <c r="AC12" s="505"/>
    </row>
    <row r="13" spans="1:29" ht="15" customHeight="1">
      <c r="J13" s="481"/>
      <c r="K13" s="481"/>
      <c r="L13" s="477"/>
      <c r="M13" s="477"/>
      <c r="N13" s="477"/>
      <c r="O13" s="598"/>
      <c r="P13" s="598"/>
      <c r="Q13" s="1246"/>
      <c r="R13" s="1246"/>
      <c r="S13" s="1246"/>
      <c r="T13" s="1246"/>
      <c r="U13" s="1246"/>
      <c r="V13" s="1246"/>
    </row>
    <row r="14" spans="1:29">
      <c r="J14" s="481"/>
      <c r="K14" s="481"/>
      <c r="L14" s="1149" t="s">
        <v>454</v>
      </c>
      <c r="M14" s="1149"/>
      <c r="N14" s="1149"/>
      <c r="O14" s="1149"/>
      <c r="P14" s="1149"/>
      <c r="Q14" s="1149"/>
      <c r="R14" s="1149"/>
      <c r="S14" s="1149"/>
      <c r="T14" s="1149"/>
      <c r="U14" s="1149"/>
      <c r="V14" s="1149"/>
      <c r="W14" s="1149"/>
      <c r="X14" s="1149" t="s">
        <v>455</v>
      </c>
    </row>
    <row r="15" spans="1:29" ht="14.25" customHeight="1">
      <c r="J15" s="481"/>
      <c r="K15" s="481"/>
      <c r="L15" s="1213" t="s">
        <v>92</v>
      </c>
      <c r="M15" s="1213" t="s">
        <v>627</v>
      </c>
      <c r="N15" s="534"/>
      <c r="O15" s="1213" t="s">
        <v>628</v>
      </c>
      <c r="P15" s="1267" t="s">
        <v>629</v>
      </c>
      <c r="Q15" s="1267" t="s">
        <v>642</v>
      </c>
      <c r="R15" s="1267"/>
      <c r="S15" s="1267"/>
      <c r="T15" s="1267"/>
      <c r="U15" s="1267"/>
      <c r="V15" s="1213" t="s">
        <v>341</v>
      </c>
      <c r="W15" s="1245" t="s">
        <v>275</v>
      </c>
      <c r="X15" s="1149"/>
    </row>
    <row r="16" spans="1:29" s="523" customFormat="1" ht="25.5" customHeight="1">
      <c r="A16" s="584"/>
      <c r="B16" s="584"/>
      <c r="C16" s="584"/>
      <c r="D16" s="584"/>
      <c r="E16" s="584"/>
      <c r="F16" s="584"/>
      <c r="G16" s="590"/>
      <c r="H16" s="590"/>
      <c r="I16" s="531"/>
      <c r="J16" s="529"/>
      <c r="K16" s="529"/>
      <c r="L16" s="1213"/>
      <c r="M16" s="1213"/>
      <c r="N16" s="534"/>
      <c r="O16" s="1213"/>
      <c r="P16" s="1267"/>
      <c r="Q16" s="1267" t="s">
        <v>680</v>
      </c>
      <c r="R16" s="1267"/>
      <c r="S16" s="1256" t="s">
        <v>655</v>
      </c>
      <c r="T16" s="1256"/>
      <c r="U16" s="1256"/>
      <c r="V16" s="1213"/>
      <c r="W16" s="1245"/>
      <c r="X16" s="1149"/>
      <c r="Y16" s="1007"/>
      <c r="Z16" s="584"/>
      <c r="AA16" s="584"/>
      <c r="AB16" s="584"/>
      <c r="AC16" s="584"/>
    </row>
    <row r="17" spans="1:29" ht="14.25" customHeight="1">
      <c r="J17" s="481"/>
      <c r="K17" s="481"/>
      <c r="L17" s="1213"/>
      <c r="M17" s="1213"/>
      <c r="N17" s="534"/>
      <c r="O17" s="1213"/>
      <c r="P17" s="1267"/>
      <c r="Q17" s="534" t="s">
        <v>678</v>
      </c>
      <c r="R17" s="534" t="s">
        <v>679</v>
      </c>
      <c r="S17" s="536" t="s">
        <v>274</v>
      </c>
      <c r="T17" s="1258" t="s">
        <v>273</v>
      </c>
      <c r="U17" s="1258"/>
      <c r="V17" s="1213"/>
      <c r="W17" s="1245"/>
      <c r="X17" s="1149"/>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68">
        <f t="shared" ca="1" si="0"/>
        <v>8</v>
      </c>
      <c r="U18" s="1268"/>
      <c r="V18" s="487">
        <f ca="1">OFFSET(V18,0,-2)+1</f>
        <v>9</v>
      </c>
      <c r="W18" s="523"/>
      <c r="X18" s="487">
        <f ca="1">OFFSET(X18,0,-2)+1</f>
        <v>10</v>
      </c>
    </row>
    <row r="19" spans="1:29" ht="22.5">
      <c r="A19" s="1232">
        <v>1</v>
      </c>
      <c r="B19" s="979"/>
      <c r="C19" s="979"/>
      <c r="D19" s="979"/>
      <c r="E19" s="979"/>
      <c r="F19" s="979"/>
      <c r="G19" s="980"/>
      <c r="H19" s="980"/>
      <c r="I19" s="982"/>
      <c r="J19" s="974"/>
      <c r="K19" s="974"/>
      <c r="L19" s="592">
        <f>mergeValue(A19)</f>
        <v>1</v>
      </c>
      <c r="M19" s="640" t="s">
        <v>20</v>
      </c>
      <c r="N19" s="579"/>
      <c r="O19" s="1244"/>
      <c r="P19" s="1244"/>
      <c r="Q19" s="1244"/>
      <c r="R19" s="1244"/>
      <c r="S19" s="1244"/>
      <c r="T19" s="1244"/>
      <c r="U19" s="1244"/>
      <c r="V19" s="1244"/>
      <c r="W19" s="1244"/>
      <c r="X19" s="580" t="s">
        <v>477</v>
      </c>
    </row>
    <row r="20" spans="1:29" ht="22.5">
      <c r="A20" s="1232"/>
      <c r="B20" s="1232">
        <v>1</v>
      </c>
      <c r="C20" s="979"/>
      <c r="D20" s="979"/>
      <c r="E20" s="979"/>
      <c r="F20" s="979"/>
      <c r="G20" s="984"/>
      <c r="H20" s="981"/>
      <c r="I20" s="986"/>
      <c r="J20" s="971"/>
      <c r="K20" s="970"/>
      <c r="L20" s="592" t="str">
        <f>mergeValue(A20) &amp;"."&amp; mergeValue(B20)</f>
        <v>1.1</v>
      </c>
      <c r="M20" s="546" t="s">
        <v>16</v>
      </c>
      <c r="N20" s="579"/>
      <c r="O20" s="1244"/>
      <c r="P20" s="1244"/>
      <c r="Q20" s="1244"/>
      <c r="R20" s="1244"/>
      <c r="S20" s="1244"/>
      <c r="T20" s="1244"/>
      <c r="U20" s="1244"/>
      <c r="V20" s="1244"/>
      <c r="W20" s="1244"/>
      <c r="X20" s="580" t="s">
        <v>478</v>
      </c>
    </row>
    <row r="21" spans="1:29" ht="22.5">
      <c r="A21" s="1232"/>
      <c r="B21" s="1232"/>
      <c r="C21" s="1232">
        <v>1</v>
      </c>
      <c r="D21" s="979"/>
      <c r="E21" s="979"/>
      <c r="F21" s="979"/>
      <c r="G21" s="984"/>
      <c r="H21" s="981"/>
      <c r="I21" s="987"/>
      <c r="J21" s="971"/>
      <c r="K21" s="970"/>
      <c r="L21" s="592" t="str">
        <f>mergeValue(A21) &amp;"."&amp; mergeValue(B21)&amp;"."&amp; mergeValue(C21)</f>
        <v>1.1.1</v>
      </c>
      <c r="M21" s="547" t="s">
        <v>7</v>
      </c>
      <c r="N21" s="579"/>
      <c r="O21" s="1244"/>
      <c r="P21" s="1244"/>
      <c r="Q21" s="1244"/>
      <c r="R21" s="1244"/>
      <c r="S21" s="1244"/>
      <c r="T21" s="1244"/>
      <c r="U21" s="1244"/>
      <c r="V21" s="1244"/>
      <c r="W21" s="1244"/>
      <c r="X21" s="580" t="s">
        <v>634</v>
      </c>
    </row>
    <row r="22" spans="1:29">
      <c r="A22" s="1232"/>
      <c r="B22" s="1232"/>
      <c r="C22" s="1232"/>
      <c r="D22" s="1232">
        <v>1</v>
      </c>
      <c r="E22" s="979"/>
      <c r="F22" s="979"/>
      <c r="G22" s="984"/>
      <c r="H22" s="981"/>
      <c r="I22" s="987"/>
      <c r="J22" s="985"/>
      <c r="K22" s="970"/>
      <c r="L22" s="592" t="str">
        <f>mergeValue(A22) &amp;"."&amp; mergeValue(B22)&amp;"."&amp; mergeValue(C22)&amp;"."&amp; mergeValue(D22)</f>
        <v>1.1.1.1</v>
      </c>
      <c r="M22" s="548" t="s">
        <v>22</v>
      </c>
      <c r="N22" s="579"/>
      <c r="O22" s="1244"/>
      <c r="P22" s="1244"/>
      <c r="Q22" s="1244"/>
      <c r="R22" s="1244"/>
      <c r="S22" s="1244"/>
      <c r="T22" s="1244"/>
      <c r="U22" s="1244"/>
      <c r="V22" s="1244"/>
      <c r="W22" s="1244"/>
      <c r="X22" s="1019" t="s">
        <v>688</v>
      </c>
    </row>
    <row r="23" spans="1:29" ht="42.95" customHeight="1">
      <c r="A23" s="1232"/>
      <c r="B23" s="1232"/>
      <c r="C23" s="1232"/>
      <c r="D23" s="1232"/>
      <c r="E23" s="979">
        <v>1</v>
      </c>
      <c r="F23" s="979"/>
      <c r="G23" s="984"/>
      <c r="H23" s="981"/>
      <c r="I23" s="987"/>
      <c r="J23" s="985"/>
      <c r="K23" s="975"/>
      <c r="L23" s="592" t="str">
        <f>mergeValue(A23) &amp;"."&amp; mergeValue(B23)&amp;"."&amp; mergeValue(C23)&amp;"."&amp; mergeValue(D23)&amp;"."&amp; mergeValue(E23)</f>
        <v>1.1.1.1.1</v>
      </c>
      <c r="M23" s="1071"/>
      <c r="N23" s="542"/>
      <c r="O23" s="1073"/>
      <c r="P23" s="1074"/>
      <c r="Q23" s="670"/>
      <c r="R23" s="670"/>
      <c r="S23" s="1098"/>
      <c r="T23" s="649" t="s">
        <v>85</v>
      </c>
      <c r="U23" s="1096"/>
      <c r="V23" s="773" t="s">
        <v>85</v>
      </c>
      <c r="W23" s="838"/>
      <c r="X23" s="1203" t="s">
        <v>689</v>
      </c>
      <c r="Y23" s="1007" t="str">
        <f>strCheckDateTwo(N23:W23)</f>
        <v/>
      </c>
    </row>
    <row r="24" spans="1:29" hidden="1">
      <c r="A24" s="1232"/>
      <c r="B24" s="1232"/>
      <c r="C24" s="1232"/>
      <c r="D24" s="1232"/>
      <c r="E24" s="979"/>
      <c r="F24" s="979"/>
      <c r="G24" s="984"/>
      <c r="H24" s="981"/>
      <c r="I24" s="987"/>
      <c r="J24" s="985"/>
      <c r="K24" s="975"/>
      <c r="L24" s="630"/>
      <c r="M24" s="561"/>
      <c r="N24" s="645"/>
      <c r="O24" s="645"/>
      <c r="P24" s="645"/>
      <c r="Q24" s="645"/>
      <c r="R24" s="583" t="str">
        <f>S23 &amp; "-" &amp; U23</f>
        <v>-</v>
      </c>
      <c r="S24" s="512"/>
      <c r="T24" s="585"/>
      <c r="U24" s="512"/>
      <c r="V24" s="645"/>
      <c r="W24" s="837"/>
      <c r="X24" s="1204"/>
    </row>
    <row r="25" spans="1:29" ht="15" customHeight="1">
      <c r="A25" s="1232"/>
      <c r="B25" s="1232"/>
      <c r="C25" s="1232"/>
      <c r="D25" s="1232"/>
      <c r="E25" s="979"/>
      <c r="F25" s="979"/>
      <c r="G25" s="984"/>
      <c r="H25" s="981"/>
      <c r="I25" s="987"/>
      <c r="J25" s="985"/>
      <c r="K25" s="975"/>
      <c r="L25" s="538"/>
      <c r="M25" s="551" t="s">
        <v>5</v>
      </c>
      <c r="N25" s="549"/>
      <c r="O25" s="545"/>
      <c r="P25" s="545"/>
      <c r="Q25" s="545"/>
      <c r="R25" s="545"/>
      <c r="S25" s="573"/>
      <c r="T25" s="564"/>
      <c r="U25" s="563"/>
      <c r="V25" s="549"/>
      <c r="W25" s="549"/>
      <c r="X25" s="1205"/>
    </row>
    <row r="26" spans="1:29" s="475" customFormat="1" ht="15" customHeight="1">
      <c r="A26" s="1232"/>
      <c r="B26" s="1232"/>
      <c r="C26" s="1232"/>
      <c r="D26" s="983"/>
      <c r="E26" s="983"/>
      <c r="F26" s="983"/>
      <c r="G26" s="984"/>
      <c r="H26" s="983"/>
      <c r="I26" s="987"/>
      <c r="J26" s="973"/>
      <c r="K26" s="977"/>
      <c r="L26" s="538"/>
      <c r="M26" s="550" t="s">
        <v>17</v>
      </c>
      <c r="N26" s="549"/>
      <c r="O26" s="545"/>
      <c r="P26" s="545"/>
      <c r="Q26" s="545"/>
      <c r="R26" s="545"/>
      <c r="S26" s="573"/>
      <c r="T26" s="564"/>
      <c r="U26" s="563"/>
      <c r="V26" s="549"/>
      <c r="W26" s="564"/>
      <c r="X26" s="1003"/>
      <c r="Y26" s="1076"/>
      <c r="Z26" s="501"/>
      <c r="AA26" s="501"/>
      <c r="AB26" s="501"/>
      <c r="AC26" s="501"/>
    </row>
    <row r="27" spans="1:29" s="475" customFormat="1" ht="15" customHeight="1">
      <c r="A27" s="1232"/>
      <c r="B27" s="1232"/>
      <c r="C27" s="983"/>
      <c r="D27" s="983"/>
      <c r="E27" s="983"/>
      <c r="F27" s="983"/>
      <c r="G27" s="984"/>
      <c r="H27" s="983"/>
      <c r="I27" s="978"/>
      <c r="J27" s="973"/>
      <c r="K27" s="977"/>
      <c r="L27" s="538"/>
      <c r="M27" s="549" t="s">
        <v>18</v>
      </c>
      <c r="N27" s="549"/>
      <c r="O27" s="545"/>
      <c r="P27" s="545"/>
      <c r="Q27" s="545"/>
      <c r="R27" s="545"/>
      <c r="S27" s="573"/>
      <c r="T27" s="564"/>
      <c r="U27" s="563"/>
      <c r="V27" s="549"/>
      <c r="W27" s="564"/>
      <c r="X27" s="560"/>
      <c r="Y27" s="1076"/>
      <c r="Z27" s="501"/>
      <c r="AA27" s="501"/>
      <c r="AB27" s="501"/>
      <c r="AC27" s="501"/>
    </row>
    <row r="28" spans="1:29" s="475" customFormat="1" ht="15" customHeight="1">
      <c r="A28" s="1232"/>
      <c r="B28" s="983"/>
      <c r="C28" s="983"/>
      <c r="D28" s="983"/>
      <c r="E28" s="983"/>
      <c r="F28" s="983"/>
      <c r="G28" s="984"/>
      <c r="H28" s="983"/>
      <c r="I28" s="978"/>
      <c r="J28" s="973"/>
      <c r="K28" s="977"/>
      <c r="L28" s="538"/>
      <c r="M28" s="558" t="s">
        <v>19</v>
      </c>
      <c r="N28" s="549"/>
      <c r="O28" s="545"/>
      <c r="P28" s="545"/>
      <c r="Q28" s="545"/>
      <c r="R28" s="545"/>
      <c r="S28" s="573"/>
      <c r="T28" s="564"/>
      <c r="U28" s="563"/>
      <c r="V28" s="549"/>
      <c r="W28" s="564"/>
      <c r="X28" s="560"/>
      <c r="Y28" s="1076"/>
      <c r="Z28" s="501"/>
      <c r="AA28" s="501"/>
      <c r="AB28" s="501"/>
      <c r="AC28" s="501"/>
    </row>
    <row r="29" spans="1:29" s="475" customFormat="1" ht="15" customHeight="1">
      <c r="A29" s="969"/>
      <c r="B29" s="969"/>
      <c r="C29" s="969"/>
      <c r="D29" s="969"/>
      <c r="E29" s="969"/>
      <c r="F29" s="969"/>
      <c r="G29" s="976"/>
      <c r="H29" s="977"/>
      <c r="I29" s="972"/>
      <c r="J29" s="973"/>
      <c r="K29" s="969"/>
      <c r="L29" s="538"/>
      <c r="M29" s="565" t="s">
        <v>309</v>
      </c>
      <c r="N29" s="549"/>
      <c r="O29" s="545"/>
      <c r="P29" s="545"/>
      <c r="Q29" s="545"/>
      <c r="R29" s="545"/>
      <c r="S29" s="573"/>
      <c r="T29" s="564"/>
      <c r="U29" s="563"/>
      <c r="V29" s="549"/>
      <c r="W29" s="564"/>
      <c r="X29" s="560"/>
      <c r="Y29" s="1076"/>
      <c r="Z29" s="501"/>
      <c r="AA29" s="501"/>
      <c r="AB29" s="501"/>
      <c r="AC29" s="501"/>
    </row>
    <row r="30" spans="1:29" ht="3" customHeight="1"/>
    <row r="31" spans="1:29" ht="96" customHeight="1">
      <c r="L31" s="1">
        <v>1</v>
      </c>
      <c r="M31" s="1196" t="s">
        <v>690</v>
      </c>
      <c r="N31" s="1196"/>
      <c r="O31" s="1196"/>
      <c r="P31" s="1196"/>
      <c r="Q31" s="1196"/>
      <c r="R31" s="1196"/>
      <c r="S31" s="1196"/>
      <c r="T31" s="1196"/>
      <c r="U31" s="1196"/>
      <c r="V31" s="1196"/>
      <c r="W31" s="1196"/>
      <c r="X31" s="1196"/>
      <c r="Y31" s="1097"/>
      <c r="Z31" s="516"/>
      <c r="AA31" s="516"/>
      <c r="AB31" s="516"/>
      <c r="AC31" s="516"/>
    </row>
    <row r="32" spans="1:29">
      <c r="M32" s="515"/>
      <c r="N32" s="515"/>
      <c r="O32" s="515"/>
      <c r="P32" s="515"/>
      <c r="Q32" s="515"/>
      <c r="R32" s="515"/>
      <c r="S32" s="515"/>
      <c r="T32" s="515"/>
      <c r="U32" s="515"/>
      <c r="V32" s="515"/>
      <c r="W32" s="515"/>
      <c r="X32" s="515"/>
      <c r="Y32" s="1013"/>
      <c r="Z32" s="506"/>
      <c r="AA32" s="506"/>
      <c r="AB32" s="506"/>
      <c r="AC32" s="506"/>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210</v>
      </c>
    </row>
    <row r="2" spans="1:20" ht="22.5">
      <c r="F2" s="1197" t="s">
        <v>492</v>
      </c>
      <c r="G2" s="1198"/>
      <c r="H2" s="1199"/>
      <c r="I2" s="434"/>
    </row>
    <row r="3" spans="1:20" ht="3" customHeight="1"/>
    <row r="4" spans="1:20" s="190" customFormat="1" ht="11.25">
      <c r="A4" s="213"/>
      <c r="B4" s="213"/>
      <c r="C4" s="213"/>
      <c r="D4" s="213"/>
      <c r="F4" s="1149" t="s">
        <v>454</v>
      </c>
      <c r="G4" s="1149"/>
      <c r="H4" s="1149"/>
      <c r="I4" s="1200" t="s">
        <v>455</v>
      </c>
      <c r="J4" s="213"/>
      <c r="K4" s="213"/>
      <c r="L4" s="213"/>
      <c r="M4" s="213"/>
      <c r="N4" s="213"/>
      <c r="O4" s="213"/>
      <c r="P4" s="213"/>
      <c r="Q4" s="213"/>
      <c r="R4" s="213"/>
      <c r="S4" s="213"/>
      <c r="T4" s="213"/>
    </row>
    <row r="5" spans="1:20" s="190" customFormat="1" ht="11.25" customHeight="1">
      <c r="A5" s="213"/>
      <c r="B5" s="213"/>
      <c r="C5" s="213"/>
      <c r="D5" s="213"/>
      <c r="F5" s="317" t="s">
        <v>92</v>
      </c>
      <c r="G5" s="335" t="s">
        <v>457</v>
      </c>
      <c r="H5" s="316" t="s">
        <v>442</v>
      </c>
      <c r="I5" s="1200"/>
      <c r="J5" s="213"/>
      <c r="K5" s="213"/>
      <c r="L5" s="213"/>
      <c r="M5" s="213"/>
      <c r="N5" s="213"/>
      <c r="O5" s="213"/>
      <c r="P5" s="213"/>
      <c r="Q5" s="213"/>
      <c r="R5" s="213"/>
      <c r="S5" s="213"/>
      <c r="T5" s="213"/>
    </row>
    <row r="6" spans="1:20" s="190" customFormat="1" ht="12" customHeight="1">
      <c r="A6" s="213"/>
      <c r="B6" s="213"/>
      <c r="C6" s="213"/>
      <c r="D6" s="213"/>
      <c r="F6" s="318" t="s">
        <v>93</v>
      </c>
      <c r="G6" s="320">
        <v>2</v>
      </c>
      <c r="H6" s="321">
        <v>3</v>
      </c>
      <c r="I6" s="319">
        <v>4</v>
      </c>
      <c r="J6" s="213">
        <v>4</v>
      </c>
      <c r="K6" s="213"/>
      <c r="L6" s="213"/>
      <c r="M6" s="213"/>
      <c r="N6" s="213"/>
      <c r="O6" s="213"/>
      <c r="P6" s="213"/>
      <c r="Q6" s="213"/>
      <c r="R6" s="213"/>
      <c r="S6" s="213"/>
      <c r="T6" s="213"/>
    </row>
    <row r="7" spans="1:20" s="190" customFormat="1" ht="18.75">
      <c r="A7" s="213"/>
      <c r="B7" s="213"/>
      <c r="C7" s="213"/>
      <c r="D7" s="213"/>
      <c r="F7" s="333">
        <v>1</v>
      </c>
      <c r="G7" s="415" t="s">
        <v>493</v>
      </c>
      <c r="H7" s="315" t="str">
        <f>IF(dateCh="","",dateCh)</f>
        <v>27.12.2018</v>
      </c>
      <c r="I7" s="196" t="s">
        <v>494</v>
      </c>
      <c r="J7" s="332"/>
      <c r="K7" s="213"/>
      <c r="L7" s="213"/>
      <c r="M7" s="213"/>
      <c r="N7" s="213"/>
      <c r="O7" s="213"/>
      <c r="P7" s="213"/>
      <c r="Q7" s="213"/>
      <c r="R7" s="213"/>
      <c r="S7" s="213"/>
      <c r="T7" s="213"/>
    </row>
    <row r="8" spans="1:20" s="190" customFormat="1" ht="45">
      <c r="A8" s="1201">
        <v>1</v>
      </c>
      <c r="B8" s="213"/>
      <c r="C8" s="213"/>
      <c r="D8" s="213"/>
      <c r="F8" s="333" t="str">
        <f>"2." &amp;mergeValue(A8)</f>
        <v>2.1</v>
      </c>
      <c r="G8" s="415" t="s">
        <v>495</v>
      </c>
      <c r="H8" s="315" t="str">
        <f>IF('Перечень тарифов'!R21="","наименование отсутствует","" &amp; 'Перечень тарифов'!R21 &amp; "")</f>
        <v>наименование отсутствует</v>
      </c>
      <c r="I8" s="196" t="s">
        <v>591</v>
      </c>
      <c r="J8" s="332"/>
      <c r="K8" s="213"/>
      <c r="L8" s="213"/>
      <c r="M8" s="213"/>
      <c r="N8" s="213"/>
      <c r="O8" s="213"/>
      <c r="P8" s="213"/>
      <c r="Q8" s="213"/>
      <c r="R8" s="213"/>
      <c r="S8" s="213"/>
      <c r="T8" s="213"/>
    </row>
    <row r="9" spans="1:20" s="190" customFormat="1" ht="33.75">
      <c r="A9" s="1201"/>
      <c r="B9" s="213"/>
      <c r="C9" s="213"/>
      <c r="D9" s="213"/>
      <c r="F9" s="333" t="str">
        <f>"3." &amp;mergeValue(A9)</f>
        <v>3.1</v>
      </c>
      <c r="G9" s="415" t="s">
        <v>496</v>
      </c>
      <c r="H9" s="315" t="str">
        <f>IF('Перечень тарифов'!F21="","наименование отсутствует","" &amp; 'Перечень тарифов'!F21 &amp; "")</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I9" s="196" t="s">
        <v>589</v>
      </c>
      <c r="J9" s="332"/>
      <c r="K9" s="213"/>
      <c r="L9" s="213"/>
      <c r="M9" s="213"/>
      <c r="N9" s="213"/>
      <c r="O9" s="213"/>
      <c r="P9" s="213"/>
      <c r="Q9" s="213"/>
      <c r="R9" s="213"/>
      <c r="S9" s="213"/>
      <c r="T9" s="213"/>
    </row>
    <row r="10" spans="1:20" s="190" customFormat="1" ht="22.5">
      <c r="A10" s="1201"/>
      <c r="B10" s="213"/>
      <c r="C10" s="213"/>
      <c r="D10" s="213"/>
      <c r="F10" s="333" t="str">
        <f>"4."&amp;mergeValue(A10)</f>
        <v>4.1</v>
      </c>
      <c r="G10" s="415" t="s">
        <v>497</v>
      </c>
      <c r="H10" s="316" t="s">
        <v>458</v>
      </c>
      <c r="I10" s="196"/>
      <c r="J10" s="332"/>
      <c r="K10" s="213"/>
      <c r="L10" s="213"/>
      <c r="M10" s="213"/>
      <c r="N10" s="213"/>
      <c r="O10" s="213"/>
      <c r="P10" s="213"/>
      <c r="Q10" s="213"/>
      <c r="R10" s="213"/>
      <c r="S10" s="213"/>
      <c r="T10" s="213"/>
    </row>
    <row r="11" spans="1:20" s="190" customFormat="1" ht="18.75">
      <c r="A11" s="1201"/>
      <c r="B11" s="1201">
        <v>1</v>
      </c>
      <c r="C11" s="439"/>
      <c r="D11" s="439"/>
      <c r="F11" s="333" t="str">
        <f>"4."&amp;mergeValue(A11) &amp;"."&amp;mergeValue(B11)</f>
        <v>4.1.1</v>
      </c>
      <c r="G11" s="322" t="s">
        <v>593</v>
      </c>
      <c r="H11" s="315" t="str">
        <f>IF(region_name="","",region_name)</f>
        <v>Ростовская область</v>
      </c>
      <c r="I11" s="196" t="s">
        <v>500</v>
      </c>
      <c r="J11" s="332"/>
      <c r="K11" s="213"/>
      <c r="L11" s="213"/>
      <c r="M11" s="213"/>
      <c r="N11" s="213"/>
      <c r="O11" s="213"/>
      <c r="P11" s="213"/>
      <c r="Q11" s="213"/>
      <c r="R11" s="213"/>
      <c r="S11" s="213"/>
      <c r="T11" s="213"/>
    </row>
    <row r="12" spans="1:20" s="190" customFormat="1" ht="22.5">
      <c r="A12" s="1201"/>
      <c r="B12" s="1201"/>
      <c r="C12" s="1201">
        <v>1</v>
      </c>
      <c r="D12" s="439"/>
      <c r="F12" s="333" t="str">
        <f>"4."&amp;mergeValue(A12) &amp;"."&amp;mergeValue(B12)&amp;"."&amp;mergeValue(C12)</f>
        <v>4.1.1.1</v>
      </c>
      <c r="G12" s="339" t="s">
        <v>498</v>
      </c>
      <c r="H12" s="315" t="str">
        <f>IF(Территории!H13="","","" &amp; Территории!H13 &amp; "")</f>
        <v>Город Волгодонск</v>
      </c>
      <c r="I12" s="196" t="s">
        <v>501</v>
      </c>
      <c r="J12" s="332"/>
      <c r="K12" s="213"/>
      <c r="L12" s="213"/>
      <c r="M12" s="213"/>
      <c r="N12" s="213"/>
      <c r="O12" s="213"/>
      <c r="P12" s="213"/>
      <c r="Q12" s="213"/>
      <c r="R12" s="213"/>
      <c r="S12" s="213"/>
      <c r="T12" s="213"/>
    </row>
    <row r="13" spans="1:20" s="190" customFormat="1" ht="56.25">
      <c r="A13" s="1201"/>
      <c r="B13" s="1201"/>
      <c r="C13" s="1201"/>
      <c r="D13" s="439">
        <v>1</v>
      </c>
      <c r="F13" s="333" t="str">
        <f>"4."&amp;mergeValue(A13) &amp;"."&amp;mergeValue(B13)&amp;"."&amp;mergeValue(C13)&amp;"."&amp;mergeValue(D13)</f>
        <v>4.1.1.1.1</v>
      </c>
      <c r="G13" s="418" t="s">
        <v>499</v>
      </c>
      <c r="H13" s="315" t="str">
        <f>IF(Территории!R14="","","" &amp; Территории!R14 &amp; "")</f>
        <v>Город Волгодонск (60712000)</v>
      </c>
      <c r="I13" s="1104" t="s">
        <v>592</v>
      </c>
      <c r="J13" s="332"/>
      <c r="K13" s="213"/>
      <c r="L13" s="213"/>
      <c r="M13" s="213"/>
      <c r="N13" s="213"/>
      <c r="O13" s="213"/>
      <c r="P13" s="213"/>
      <c r="Q13" s="213"/>
      <c r="R13" s="213"/>
      <c r="S13" s="213"/>
      <c r="T13" s="213"/>
    </row>
    <row r="14" spans="1:20" s="324" customFormat="1" ht="3" customHeight="1">
      <c r="A14" s="325"/>
      <c r="B14" s="325"/>
      <c r="C14" s="325"/>
      <c r="D14" s="325"/>
      <c r="F14" s="323"/>
      <c r="G14" s="416"/>
      <c r="H14" s="417"/>
      <c r="I14" s="225"/>
      <c r="J14" s="325"/>
      <c r="K14" s="325"/>
      <c r="L14" s="325"/>
      <c r="M14" s="325"/>
      <c r="N14" s="325"/>
      <c r="O14" s="325"/>
      <c r="P14" s="325"/>
      <c r="Q14" s="325"/>
      <c r="R14" s="325"/>
      <c r="S14" s="325"/>
      <c r="T14" s="325"/>
    </row>
    <row r="15" spans="1:20" s="324" customFormat="1" ht="15" customHeight="1">
      <c r="A15" s="325"/>
      <c r="B15" s="325"/>
      <c r="C15" s="325"/>
      <c r="D15" s="325"/>
      <c r="F15" s="323"/>
      <c r="G15" s="1196" t="s">
        <v>594</v>
      </c>
      <c r="H15" s="1196"/>
      <c r="I15" s="225"/>
      <c r="J15" s="325"/>
      <c r="K15" s="325"/>
      <c r="L15" s="325"/>
      <c r="M15" s="325"/>
      <c r="N15" s="325"/>
      <c r="O15" s="325"/>
      <c r="P15" s="325"/>
      <c r="Q15" s="325"/>
      <c r="R15" s="325"/>
      <c r="S15" s="325"/>
      <c r="T15" s="32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sheetPr codeName="List11">
    <tabColor rgb="FFEAEBEE"/>
    <pageSetUpPr fitToPage="1"/>
  </sheetPr>
  <dimension ref="A1:P25"/>
  <sheetViews>
    <sheetView showGridLines="0" topLeftCell="C4" zoomScaleNormal="100" workbookViewId="0">
      <selection activeCell="E19" sqref="E19:F19"/>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1"/>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29" t="s">
        <v>731</v>
      </c>
      <c r="E5" s="1229"/>
      <c r="F5" s="1229"/>
      <c r="G5" s="436"/>
    </row>
    <row r="6" spans="1:16" ht="3" customHeight="1">
      <c r="C6" s="86"/>
      <c r="D6" s="37"/>
      <c r="E6" s="84"/>
      <c r="F6" s="83"/>
      <c r="G6" s="285"/>
    </row>
    <row r="7" spans="1:16">
      <c r="C7" s="86"/>
      <c r="D7" s="1213" t="s">
        <v>454</v>
      </c>
      <c r="E7" s="1213"/>
      <c r="F7" s="1213"/>
      <c r="G7" s="1277" t="s">
        <v>455</v>
      </c>
    </row>
    <row r="8" spans="1:16">
      <c r="C8" s="86"/>
      <c r="D8" s="103" t="s">
        <v>92</v>
      </c>
      <c r="E8" s="113" t="s">
        <v>457</v>
      </c>
      <c r="F8" s="113" t="s">
        <v>456</v>
      </c>
      <c r="G8" s="1277"/>
    </row>
    <row r="9" spans="1:16" ht="12" customHeight="1">
      <c r="C9" s="86"/>
      <c r="D9" s="42" t="s">
        <v>93</v>
      </c>
      <c r="E9" s="42" t="s">
        <v>49</v>
      </c>
      <c r="F9" s="42" t="s">
        <v>50</v>
      </c>
      <c r="G9" s="42" t="s">
        <v>51</v>
      </c>
    </row>
    <row r="10" spans="1:16" ht="22.5">
      <c r="A10" s="284"/>
      <c r="C10" s="86"/>
      <c r="D10" s="187">
        <v>1</v>
      </c>
      <c r="E10" s="292" t="s">
        <v>693</v>
      </c>
      <c r="F10" s="293" t="s">
        <v>458</v>
      </c>
      <c r="G10" s="196"/>
    </row>
    <row r="11" spans="1:16">
      <c r="A11" s="284"/>
      <c r="C11" s="86"/>
      <c r="D11" s="187" t="s">
        <v>295</v>
      </c>
      <c r="E11" s="286" t="s">
        <v>694</v>
      </c>
      <c r="F11" s="293" t="s">
        <v>458</v>
      </c>
      <c r="G11" s="196"/>
    </row>
    <row r="12" spans="1:16" ht="20.100000000000001" customHeight="1">
      <c r="A12" s="284"/>
      <c r="C12" s="86"/>
      <c r="D12" s="187" t="s">
        <v>8</v>
      </c>
      <c r="E12" s="1121" t="s">
        <v>2295</v>
      </c>
      <c r="F12" s="1089" t="s">
        <v>2286</v>
      </c>
      <c r="G12" s="1203" t="s">
        <v>598</v>
      </c>
    </row>
    <row r="13" spans="1:16" s="1060" customFormat="1" ht="24" customHeight="1">
      <c r="A13" s="97"/>
      <c r="B13" s="186"/>
      <c r="C13" s="1107" t="s">
        <v>2277</v>
      </c>
      <c r="D13" s="187" t="s">
        <v>2282</v>
      </c>
      <c r="E13" s="290" t="s">
        <v>2287</v>
      </c>
      <c r="F13" s="1089" t="s">
        <v>2288</v>
      </c>
      <c r="G13" s="1204"/>
      <c r="I13" s="828"/>
      <c r="J13" s="828"/>
    </row>
    <row r="14" spans="1:16" s="1060" customFormat="1" ht="20.100000000000001" customHeight="1">
      <c r="A14" s="97"/>
      <c r="B14" s="186"/>
      <c r="C14" s="1107" t="s">
        <v>2277</v>
      </c>
      <c r="D14" s="187" t="s">
        <v>2283</v>
      </c>
      <c r="E14" s="290" t="s">
        <v>2289</v>
      </c>
      <c r="F14" s="1089" t="s">
        <v>2290</v>
      </c>
      <c r="G14" s="1204"/>
      <c r="I14" s="828"/>
      <c r="J14" s="828"/>
    </row>
    <row r="15" spans="1:16" s="1060" customFormat="1" ht="20.100000000000001" customHeight="1">
      <c r="A15" s="97"/>
      <c r="B15" s="186"/>
      <c r="C15" s="1107" t="s">
        <v>2277</v>
      </c>
      <c r="D15" s="187" t="s">
        <v>2284</v>
      </c>
      <c r="E15" s="290" t="s">
        <v>2291</v>
      </c>
      <c r="F15" s="1089" t="s">
        <v>2292</v>
      </c>
      <c r="G15" s="1204"/>
      <c r="I15" s="828"/>
      <c r="J15" s="828"/>
    </row>
    <row r="16" spans="1:16" s="1060" customFormat="1" ht="20.100000000000001" customHeight="1">
      <c r="A16" s="97"/>
      <c r="B16" s="186"/>
      <c r="C16" s="1107" t="s">
        <v>2277</v>
      </c>
      <c r="D16" s="187" t="s">
        <v>2285</v>
      </c>
      <c r="E16" s="290" t="s">
        <v>2293</v>
      </c>
      <c r="F16" s="1089" t="s">
        <v>2294</v>
      </c>
      <c r="G16" s="1204"/>
      <c r="I16" s="828"/>
      <c r="J16" s="828"/>
    </row>
    <row r="17" spans="1:16" ht="15" customHeight="1">
      <c r="A17" s="284"/>
      <c r="C17" s="86"/>
      <c r="D17" s="114"/>
      <c r="E17" s="299" t="s">
        <v>328</v>
      </c>
      <c r="F17" s="296"/>
      <c r="G17" s="1205"/>
    </row>
    <row r="18" spans="1:16">
      <c r="A18" s="284"/>
      <c r="C18" s="86"/>
      <c r="D18" s="187" t="s">
        <v>329</v>
      </c>
      <c r="E18" s="286" t="s">
        <v>695</v>
      </c>
      <c r="F18" s="293" t="s">
        <v>458</v>
      </c>
      <c r="G18" s="788"/>
    </row>
    <row r="19" spans="1:16" ht="42.95" customHeight="1">
      <c r="A19" s="284"/>
      <c r="C19" s="86"/>
      <c r="D19" s="187" t="s">
        <v>443</v>
      </c>
      <c r="E19" s="1121" t="s">
        <v>2297</v>
      </c>
      <c r="F19" s="1095" t="s">
        <v>2296</v>
      </c>
      <c r="G19" s="1203" t="s">
        <v>696</v>
      </c>
    </row>
    <row r="20" spans="1:16" s="798" customFormat="1" ht="15" customHeight="1">
      <c r="A20" s="802"/>
      <c r="B20" s="186"/>
      <c r="C20" s="685"/>
      <c r="D20" s="823"/>
      <c r="E20" s="826" t="s">
        <v>328</v>
      </c>
      <c r="F20" s="789"/>
      <c r="G20" s="1205"/>
      <c r="I20" s="828"/>
      <c r="J20" s="828"/>
    </row>
    <row r="21" spans="1:16" s="798" customFormat="1">
      <c r="A21" s="802"/>
      <c r="B21" s="186"/>
      <c r="C21" s="685"/>
      <c r="D21" s="187" t="s">
        <v>734</v>
      </c>
      <c r="E21" s="781" t="s">
        <v>736</v>
      </c>
      <c r="F21" s="293" t="s">
        <v>458</v>
      </c>
      <c r="G21" s="788"/>
      <c r="I21" s="828"/>
      <c r="J21" s="828"/>
    </row>
    <row r="22" spans="1:16" s="798" customFormat="1" ht="18.75" hidden="1">
      <c r="A22" s="802"/>
      <c r="B22" s="186"/>
      <c r="C22" s="685"/>
      <c r="D22" s="784" t="s">
        <v>735</v>
      </c>
      <c r="E22" s="783"/>
      <c r="F22" s="782"/>
      <c r="G22" s="797"/>
      <c r="H22" s="785"/>
      <c r="I22" s="828"/>
      <c r="J22" s="828"/>
    </row>
    <row r="23" spans="1:16" ht="15" customHeight="1">
      <c r="A23" s="284"/>
      <c r="C23" s="86"/>
      <c r="D23" s="114"/>
      <c r="E23" s="826" t="s">
        <v>328</v>
      </c>
      <c r="F23" s="789"/>
      <c r="G23" s="790"/>
    </row>
    <row r="24" spans="1:16" ht="3" customHeight="1"/>
    <row r="25" spans="1:16">
      <c r="D25" s="787" t="s">
        <v>732</v>
      </c>
      <c r="E25" s="786" t="s">
        <v>733</v>
      </c>
      <c r="F25" s="724"/>
      <c r="G25" s="724"/>
      <c r="H25" s="724"/>
      <c r="I25" s="724"/>
      <c r="J25" s="724"/>
      <c r="K25" s="724"/>
      <c r="L25" s="724"/>
      <c r="M25" s="724"/>
      <c r="N25" s="724"/>
      <c r="O25" s="724"/>
      <c r="P25" s="724"/>
    </row>
  </sheetData>
  <sheetProtection password="FA9C" sheet="1" objects="1" scenarios="1" formatColumns="0" formatRows="0"/>
  <dataConsolidate/>
  <mergeCells count="5">
    <mergeCell ref="G19:G20"/>
    <mergeCell ref="D7:F7"/>
    <mergeCell ref="G7:G8"/>
    <mergeCell ref="G12:G17"/>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9:F20 F12:F16">
      <formula1>900</formula1>
    </dataValidation>
    <dataValidation type="textLength" operator="lessThanOrEqual" allowBlank="1" showInputMessage="1" showErrorMessage="1" errorTitle="Ошибка" error="Допускается ввод не более 900 символов!" sqref="G12 E19 G19 G22 E12:E16">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d1df4430-db93-4e45-b45c-572ebf829732"/>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551dceb2-3799-48b4-b333-de544d4ee296"/>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250bc860-a720-4b1d-a6a1-172dbd2cab49"/>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bbb064cc-5bde-4923-a87f-23c0ae229921"/>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c3897beb-2818-4a7b-9a0c-19b25c57e363"/>
    <hyperlink ref="E12" location="'Форма 4.7'!$E$12" tooltip="Кликните по гиперссылке, чтобы перейти по ссылке на обосновывающие документы или отредактировать её" display="ГОСУДАРСТВЕННЫЙКОНТРАКТТЕПЛОСНАБЖЕНИЯ"/>
    <hyperlink ref="F19" location="'Форма 4.7'!$F$15" tooltip="Кликните по гиперссылке, чтобы перейти по ссылке на обосновывающие документы или отредактировать её" display="https://portal.eias.ru/Portal/DownloadPage.aspx?type=12&amp;guid=0fd3b017-1df4-413d-9acb-68c39f38ade4"/>
    <hyperlink ref="E19" location="'Форма 4.7'!$E$19" tooltip="Кликните по гиперссылке, чтобы перейти по ссылке на обосновывающие документы или отредактировать её" display="Проектдоговоранаподключение"/>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8" customWidth="1"/>
    <col min="6" max="6" width="9.7109375" style="1060" customWidth="1"/>
    <col min="7" max="7" width="37.7109375" style="1060" customWidth="1"/>
    <col min="8" max="8" width="66.85546875" style="1060" customWidth="1"/>
    <col min="9" max="9" width="115.7109375" style="1060" customWidth="1"/>
    <col min="10" max="11" width="10.5703125" style="1007"/>
    <col min="12" max="12" width="11.140625" style="1007" customWidth="1"/>
    <col min="13" max="20" width="10.5703125" style="1007"/>
    <col min="21" max="16384" width="10.5703125" style="1060"/>
  </cols>
  <sheetData>
    <row r="1" spans="1:20" ht="3" customHeight="1">
      <c r="A1" s="1013" t="s">
        <v>210</v>
      </c>
    </row>
    <row r="2" spans="1:20" ht="22.5">
      <c r="F2" s="1197" t="s">
        <v>492</v>
      </c>
      <c r="G2" s="1198"/>
      <c r="H2" s="1199"/>
      <c r="I2" s="805"/>
    </row>
    <row r="3" spans="1:20" ht="3" customHeight="1"/>
    <row r="4" spans="1:20" s="1006" customFormat="1" ht="11.25">
      <c r="A4" s="1012"/>
      <c r="B4" s="1012"/>
      <c r="C4" s="1012"/>
      <c r="D4" s="1012"/>
      <c r="F4" s="1149" t="s">
        <v>454</v>
      </c>
      <c r="G4" s="1149"/>
      <c r="H4" s="1149"/>
      <c r="I4" s="1200" t="s">
        <v>455</v>
      </c>
      <c r="J4" s="1012"/>
      <c r="K4" s="1012"/>
      <c r="L4" s="1012"/>
      <c r="M4" s="1012"/>
      <c r="N4" s="1012"/>
      <c r="O4" s="1012"/>
      <c r="P4" s="1012"/>
      <c r="Q4" s="1012"/>
      <c r="R4" s="1012"/>
      <c r="S4" s="1012"/>
      <c r="T4" s="1012"/>
    </row>
    <row r="5" spans="1:20" s="1006" customFormat="1" ht="11.25" customHeight="1">
      <c r="A5" s="1012"/>
      <c r="B5" s="1012"/>
      <c r="C5" s="1012"/>
      <c r="D5" s="1012"/>
      <c r="F5" s="1102" t="s">
        <v>92</v>
      </c>
      <c r="G5" s="809" t="s">
        <v>457</v>
      </c>
      <c r="H5" s="1110" t="s">
        <v>442</v>
      </c>
      <c r="I5" s="1200"/>
      <c r="J5" s="1012"/>
      <c r="K5" s="1012"/>
      <c r="L5" s="1012"/>
      <c r="M5" s="1012"/>
      <c r="N5" s="1012"/>
      <c r="O5" s="1012"/>
      <c r="P5" s="1012"/>
      <c r="Q5" s="1012"/>
      <c r="R5" s="1012"/>
      <c r="S5" s="1012"/>
      <c r="T5" s="1012"/>
    </row>
    <row r="6" spans="1:20" s="1006" customFormat="1" ht="12" customHeight="1">
      <c r="A6" s="1012"/>
      <c r="B6" s="1012"/>
      <c r="C6" s="1012"/>
      <c r="D6" s="1012"/>
      <c r="F6" s="810" t="s">
        <v>93</v>
      </c>
      <c r="G6" s="811">
        <v>2</v>
      </c>
      <c r="H6" s="812">
        <v>3</v>
      </c>
      <c r="I6" s="607">
        <v>4</v>
      </c>
      <c r="J6" s="1012">
        <v>4</v>
      </c>
      <c r="K6" s="1012"/>
      <c r="L6" s="1012"/>
      <c r="M6" s="1012"/>
      <c r="N6" s="1012"/>
      <c r="O6" s="1012"/>
      <c r="P6" s="1012"/>
      <c r="Q6" s="1012"/>
      <c r="R6" s="1012"/>
      <c r="S6" s="1012"/>
      <c r="T6" s="1012"/>
    </row>
    <row r="7" spans="1:20" s="1006" customFormat="1" ht="18.75">
      <c r="A7" s="1012"/>
      <c r="B7" s="1012"/>
      <c r="C7" s="1012"/>
      <c r="D7" s="1012"/>
      <c r="F7" s="1028">
        <v>1</v>
      </c>
      <c r="G7" s="814" t="s">
        <v>493</v>
      </c>
      <c r="H7" s="1106" t="str">
        <f>IF(dateCh="","",dateCh)</f>
        <v>27.12.2018</v>
      </c>
      <c r="I7" s="815" t="s">
        <v>494</v>
      </c>
      <c r="J7" s="614"/>
      <c r="K7" s="1012"/>
      <c r="L7" s="1012"/>
      <c r="M7" s="1012"/>
      <c r="N7" s="1012"/>
      <c r="O7" s="1012"/>
      <c r="P7" s="1012"/>
      <c r="Q7" s="1012"/>
      <c r="R7" s="1012"/>
      <c r="S7" s="1012"/>
      <c r="T7" s="1012"/>
    </row>
    <row r="8" spans="1:20" s="1006" customFormat="1" ht="45">
      <c r="A8" s="1201">
        <v>1</v>
      </c>
      <c r="B8" s="1012"/>
      <c r="C8" s="1012"/>
      <c r="D8" s="1012"/>
      <c r="F8" s="1028" t="str">
        <f>"2." &amp;mergeValue(A8)</f>
        <v>2.1</v>
      </c>
      <c r="G8" s="814" t="s">
        <v>495</v>
      </c>
      <c r="H8" s="1106" t="str">
        <f>IF('Перечень тарифов'!R21="","наименование отсутствует","" &amp; 'Перечень тарифов'!R21 &amp; "")</f>
        <v>наименование отсутствует</v>
      </c>
      <c r="I8" s="815" t="s">
        <v>591</v>
      </c>
      <c r="J8" s="614"/>
      <c r="K8" s="1012"/>
      <c r="L8" s="1012"/>
      <c r="M8" s="1012"/>
      <c r="N8" s="1012"/>
      <c r="O8" s="1012"/>
      <c r="P8" s="1012"/>
      <c r="Q8" s="1012"/>
      <c r="R8" s="1012"/>
      <c r="S8" s="1012"/>
      <c r="T8" s="1012"/>
    </row>
    <row r="9" spans="1:20" s="1006" customFormat="1" ht="33.75">
      <c r="A9" s="1201"/>
      <c r="B9" s="1012"/>
      <c r="C9" s="1012"/>
      <c r="D9" s="1012"/>
      <c r="F9" s="1028" t="str">
        <f>"3." &amp;mergeValue(A9)</f>
        <v>3.1</v>
      </c>
      <c r="G9" s="814" t="s">
        <v>496</v>
      </c>
      <c r="H9" s="1106" t="str">
        <f>IF('Перечень тарифов'!F21="","наименование отсутствует","" &amp; 'Перечень тарифов'!F21 &amp; "")</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I9" s="815" t="s">
        <v>589</v>
      </c>
      <c r="J9" s="614"/>
      <c r="K9" s="1012"/>
      <c r="L9" s="1012"/>
      <c r="M9" s="1012"/>
      <c r="N9" s="1012"/>
      <c r="O9" s="1012"/>
      <c r="P9" s="1012"/>
      <c r="Q9" s="1012"/>
      <c r="R9" s="1012"/>
      <c r="S9" s="1012"/>
      <c r="T9" s="1012"/>
    </row>
    <row r="10" spans="1:20" s="1006" customFormat="1" ht="22.5">
      <c r="A10" s="1201"/>
      <c r="B10" s="1012"/>
      <c r="C10" s="1012"/>
      <c r="D10" s="1012"/>
      <c r="F10" s="1028" t="str">
        <f>"4."&amp;mergeValue(A10)</f>
        <v>4.1</v>
      </c>
      <c r="G10" s="814" t="s">
        <v>497</v>
      </c>
      <c r="H10" s="1110" t="s">
        <v>458</v>
      </c>
      <c r="I10" s="815"/>
      <c r="J10" s="614"/>
      <c r="K10" s="1012"/>
      <c r="L10" s="1012"/>
      <c r="M10" s="1012"/>
      <c r="N10" s="1012"/>
      <c r="O10" s="1012"/>
      <c r="P10" s="1012"/>
      <c r="Q10" s="1012"/>
      <c r="R10" s="1012"/>
      <c r="S10" s="1012"/>
      <c r="T10" s="1012"/>
    </row>
    <row r="11" spans="1:20" s="1006" customFormat="1" ht="18.75">
      <c r="A11" s="1201"/>
      <c r="B11" s="1201">
        <v>1</v>
      </c>
      <c r="C11" s="1103"/>
      <c r="D11" s="1103"/>
      <c r="F11" s="1028" t="str">
        <f>"4."&amp;mergeValue(A11) &amp;"."&amp;mergeValue(B11)</f>
        <v>4.1.1</v>
      </c>
      <c r="G11" s="829" t="s">
        <v>593</v>
      </c>
      <c r="H11" s="1106" t="str">
        <f>IF(region_name="","",region_name)</f>
        <v>Ростовская область</v>
      </c>
      <c r="I11" s="815" t="s">
        <v>500</v>
      </c>
      <c r="J11" s="614"/>
      <c r="K11" s="1012"/>
      <c r="L11" s="1012"/>
      <c r="M11" s="1012"/>
      <c r="N11" s="1012"/>
      <c r="O11" s="1012"/>
      <c r="P11" s="1012"/>
      <c r="Q11" s="1012"/>
      <c r="R11" s="1012"/>
      <c r="S11" s="1012"/>
      <c r="T11" s="1012"/>
    </row>
    <row r="12" spans="1:20" s="1006" customFormat="1" ht="22.5">
      <c r="A12" s="1201"/>
      <c r="B12" s="1201"/>
      <c r="C12" s="1201">
        <v>1</v>
      </c>
      <c r="D12" s="1103"/>
      <c r="F12" s="1028" t="str">
        <f>"4."&amp;mergeValue(A12) &amp;"."&amp;mergeValue(B12)&amp;"."&amp;mergeValue(C12)</f>
        <v>4.1.1.1</v>
      </c>
      <c r="G12" s="816" t="s">
        <v>498</v>
      </c>
      <c r="H12" s="1106" t="str">
        <f>IF(Территории!H13="","","" &amp; Территории!H13 &amp; "")</f>
        <v>Город Волгодонск</v>
      </c>
      <c r="I12" s="815" t="s">
        <v>501</v>
      </c>
      <c r="J12" s="614"/>
      <c r="K12" s="1012"/>
      <c r="L12" s="1012"/>
      <c r="M12" s="1012"/>
      <c r="N12" s="1012"/>
      <c r="O12" s="1012"/>
      <c r="P12" s="1012"/>
      <c r="Q12" s="1012"/>
      <c r="R12" s="1012"/>
      <c r="S12" s="1012"/>
      <c r="T12" s="1012"/>
    </row>
    <row r="13" spans="1:20" s="1006" customFormat="1" ht="56.25">
      <c r="A13" s="1201"/>
      <c r="B13" s="1201"/>
      <c r="C13" s="1201"/>
      <c r="D13" s="1103">
        <v>1</v>
      </c>
      <c r="F13" s="1028" t="str">
        <f>"4."&amp;mergeValue(A13) &amp;"."&amp;mergeValue(B13)&amp;"."&amp;mergeValue(C13)&amp;"."&amp;mergeValue(D13)</f>
        <v>4.1.1.1.1</v>
      </c>
      <c r="G13" s="817" t="s">
        <v>499</v>
      </c>
      <c r="H13" s="1106" t="str">
        <f>IF(Территории!R14="","","" &amp; Территории!R14 &amp; "")</f>
        <v>Город Волгодонск (60712000)</v>
      </c>
      <c r="I13" s="1104" t="s">
        <v>592</v>
      </c>
      <c r="J13" s="614"/>
      <c r="K13" s="1012"/>
      <c r="L13" s="1012"/>
      <c r="M13" s="1012"/>
      <c r="N13" s="1012"/>
      <c r="O13" s="1012"/>
      <c r="P13" s="1012"/>
      <c r="Q13" s="1012"/>
      <c r="R13" s="1012"/>
      <c r="S13" s="1012"/>
      <c r="T13" s="1012"/>
    </row>
    <row r="14" spans="1:20" s="771" customFormat="1" ht="3" customHeight="1">
      <c r="A14" s="772"/>
      <c r="B14" s="772"/>
      <c r="C14" s="772"/>
      <c r="D14" s="772"/>
      <c r="F14" s="821"/>
      <c r="G14" s="416"/>
      <c r="H14" s="417"/>
      <c r="I14" s="982"/>
      <c r="J14" s="772"/>
      <c r="K14" s="772"/>
      <c r="L14" s="772"/>
      <c r="M14" s="772"/>
      <c r="N14" s="772"/>
      <c r="O14" s="772"/>
      <c r="P14" s="772"/>
      <c r="Q14" s="772"/>
      <c r="R14" s="772"/>
      <c r="S14" s="772"/>
      <c r="T14" s="772"/>
    </row>
    <row r="15" spans="1:20" s="771" customFormat="1" ht="15" customHeight="1">
      <c r="A15" s="772"/>
      <c r="B15" s="772"/>
      <c r="C15" s="772"/>
      <c r="D15" s="772"/>
      <c r="F15" s="821"/>
      <c r="G15" s="1196" t="s">
        <v>594</v>
      </c>
      <c r="H15" s="1196"/>
      <c r="I15" s="982"/>
      <c r="J15" s="772"/>
      <c r="K15" s="772"/>
      <c r="L15" s="772"/>
      <c r="M15" s="772"/>
      <c r="N15" s="772"/>
      <c r="O15" s="772"/>
      <c r="P15" s="772"/>
      <c r="Q15" s="772"/>
      <c r="R15" s="772"/>
      <c r="S15" s="772"/>
      <c r="T15" s="772"/>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sheetPr codeName="List12">
    <tabColor rgb="FFEAEBEE"/>
  </sheetPr>
  <dimension ref="A1:L34"/>
  <sheetViews>
    <sheetView showGridLines="0" topLeftCell="C21" zoomScaleNormal="100" workbookViewId="0">
      <selection activeCell="H31" sqref="H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1"/>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9" t="s">
        <v>697</v>
      </c>
      <c r="E5" s="1229"/>
      <c r="F5" s="1229"/>
      <c r="G5" s="1229"/>
      <c r="H5" s="1229"/>
      <c r="I5" s="334"/>
    </row>
    <row r="6" spans="1:9" ht="3" customHeight="1">
      <c r="C6" s="86"/>
      <c r="D6" s="37"/>
      <c r="E6" s="84"/>
      <c r="F6" s="84"/>
      <c r="G6" s="84"/>
      <c r="H6" s="83"/>
      <c r="I6" s="285"/>
    </row>
    <row r="7" spans="1:9" ht="21" customHeight="1">
      <c r="C7" s="86"/>
      <c r="D7" s="1213" t="s">
        <v>454</v>
      </c>
      <c r="E7" s="1213"/>
      <c r="F7" s="1213"/>
      <c r="G7" s="1213"/>
      <c r="H7" s="1213"/>
      <c r="I7" s="1277" t="s">
        <v>455</v>
      </c>
    </row>
    <row r="8" spans="1:9" ht="21" customHeight="1">
      <c r="C8" s="86"/>
      <c r="D8" s="103" t="s">
        <v>92</v>
      </c>
      <c r="E8" s="113" t="s">
        <v>457</v>
      </c>
      <c r="F8" s="113"/>
      <c r="G8" s="113" t="s">
        <v>442</v>
      </c>
      <c r="H8" s="113" t="s">
        <v>456</v>
      </c>
      <c r="I8" s="1277"/>
    </row>
    <row r="9" spans="1:9" ht="12" customHeight="1">
      <c r="C9" s="86"/>
      <c r="D9" s="42" t="s">
        <v>93</v>
      </c>
      <c r="E9" s="42" t="s">
        <v>49</v>
      </c>
      <c r="F9" s="42"/>
      <c r="G9" s="42" t="s">
        <v>50</v>
      </c>
      <c r="H9" s="42" t="s">
        <v>51</v>
      </c>
      <c r="I9" s="42" t="s">
        <v>68</v>
      </c>
    </row>
    <row r="10" spans="1:9">
      <c r="A10" s="284"/>
      <c r="C10" s="86"/>
      <c r="D10" s="187">
        <v>1</v>
      </c>
      <c r="E10" s="1279" t="s">
        <v>459</v>
      </c>
      <c r="F10" s="1279"/>
      <c r="G10" s="1279"/>
      <c r="H10" s="1279"/>
      <c r="I10" s="305"/>
    </row>
    <row r="11" spans="1:9" ht="20.100000000000001" customHeight="1">
      <c r="A11" s="284"/>
      <c r="C11" s="86"/>
      <c r="D11" s="187" t="s">
        <v>295</v>
      </c>
      <c r="E11" s="286" t="s">
        <v>460</v>
      </c>
      <c r="F11" s="293"/>
      <c r="G11" s="430" t="s">
        <v>776</v>
      </c>
      <c r="H11" s="293" t="s">
        <v>458</v>
      </c>
      <c r="I11" s="196" t="s">
        <v>461</v>
      </c>
    </row>
    <row r="12" spans="1:9" ht="45">
      <c r="A12" s="284"/>
      <c r="C12" s="86"/>
      <c r="D12" s="187" t="s">
        <v>329</v>
      </c>
      <c r="E12" s="286" t="s">
        <v>462</v>
      </c>
      <c r="F12" s="293"/>
      <c r="G12" s="412" t="s">
        <v>2298</v>
      </c>
      <c r="H12" s="1089" t="s">
        <v>2299</v>
      </c>
      <c r="I12" s="413" t="s">
        <v>698</v>
      </c>
    </row>
    <row r="13" spans="1:9" ht="33.75">
      <c r="A13" s="284"/>
      <c r="B13" s="186">
        <v>3</v>
      </c>
      <c r="C13" s="86"/>
      <c r="D13" s="187">
        <v>2</v>
      </c>
      <c r="E13" s="350" t="s">
        <v>699</v>
      </c>
      <c r="F13" s="293"/>
      <c r="G13" s="293" t="s">
        <v>458</v>
      </c>
      <c r="H13" s="1089" t="s">
        <v>2300</v>
      </c>
      <c r="I13" s="414" t="s">
        <v>463</v>
      </c>
    </row>
    <row r="14" spans="1:9" ht="39" customHeight="1">
      <c r="A14" s="284"/>
      <c r="C14" s="86"/>
      <c r="D14" s="187">
        <v>3</v>
      </c>
      <c r="E14" s="1278" t="s">
        <v>700</v>
      </c>
      <c r="F14" s="1278"/>
      <c r="G14" s="1278"/>
      <c r="H14" s="1278"/>
      <c r="I14" s="411"/>
    </row>
    <row r="15" spans="1:9" ht="20.100000000000001" customHeight="1">
      <c r="A15" s="284"/>
      <c r="C15" s="86"/>
      <c r="D15" s="187" t="s">
        <v>444</v>
      </c>
      <c r="E15" s="294" t="s">
        <v>2301</v>
      </c>
      <c r="F15" s="293"/>
      <c r="G15" s="293" t="s">
        <v>458</v>
      </c>
      <c r="H15" s="1089" t="s">
        <v>2302</v>
      </c>
      <c r="I15" s="1203" t="s">
        <v>701</v>
      </c>
    </row>
    <row r="16" spans="1:9" ht="15" customHeight="1">
      <c r="A16" s="284"/>
      <c r="C16" s="86"/>
      <c r="D16" s="114"/>
      <c r="E16" s="298" t="s">
        <v>328</v>
      </c>
      <c r="F16" s="299"/>
      <c r="G16" s="299"/>
      <c r="H16" s="296"/>
      <c r="I16" s="1205"/>
    </row>
    <row r="17" spans="1:12" ht="69" customHeight="1">
      <c r="A17" s="284"/>
      <c r="B17" s="186">
        <v>3</v>
      </c>
      <c r="C17" s="86"/>
      <c r="D17" s="187">
        <v>4</v>
      </c>
      <c r="E17" s="1278" t="s">
        <v>702</v>
      </c>
      <c r="F17" s="1278"/>
      <c r="G17" s="1278"/>
      <c r="H17" s="1278"/>
      <c r="I17" s="411"/>
    </row>
    <row r="18" spans="1:12" ht="99" customHeight="1">
      <c r="A18" s="284"/>
      <c r="C18" s="86"/>
      <c r="D18" s="187" t="s">
        <v>445</v>
      </c>
      <c r="E18" s="300" t="s">
        <v>464</v>
      </c>
      <c r="F18" s="293"/>
      <c r="G18" s="412" t="s">
        <v>2303</v>
      </c>
      <c r="H18" s="293" t="s">
        <v>458</v>
      </c>
      <c r="I18" s="1203" t="s">
        <v>482</v>
      </c>
    </row>
    <row r="19" spans="1:12" ht="15" customHeight="1">
      <c r="A19" s="284"/>
      <c r="C19" s="86"/>
      <c r="D19" s="114"/>
      <c r="E19" s="298" t="s">
        <v>328</v>
      </c>
      <c r="F19" s="299"/>
      <c r="G19" s="299"/>
      <c r="H19" s="296"/>
      <c r="I19" s="1205"/>
    </row>
    <row r="20" spans="1:12" ht="30" customHeight="1">
      <c r="A20" s="284"/>
      <c r="B20" s="186">
        <v>3</v>
      </c>
      <c r="C20" s="86"/>
      <c r="D20" s="187">
        <v>5</v>
      </c>
      <c r="E20" s="1278" t="s">
        <v>703</v>
      </c>
      <c r="F20" s="1278"/>
      <c r="G20" s="1278"/>
      <c r="H20" s="1278"/>
      <c r="I20" s="411"/>
    </row>
    <row r="21" spans="1:12" ht="26.1" customHeight="1">
      <c r="A21" s="284"/>
      <c r="C21" s="86"/>
      <c r="D21" s="187" t="s">
        <v>446</v>
      </c>
      <c r="E21" s="1280" t="s">
        <v>704</v>
      </c>
      <c r="F21" s="1280"/>
      <c r="G21" s="1280"/>
      <c r="H21" s="1280"/>
      <c r="I21" s="411"/>
    </row>
    <row r="22" spans="1:12" ht="32.1" customHeight="1">
      <c r="A22" s="284"/>
      <c r="C22" s="86"/>
      <c r="D22" s="187" t="s">
        <v>447</v>
      </c>
      <c r="E22" s="301" t="s">
        <v>465</v>
      </c>
      <c r="F22" s="293"/>
      <c r="G22" s="412" t="s">
        <v>2304</v>
      </c>
      <c r="H22" s="293" t="s">
        <v>458</v>
      </c>
      <c r="I22" s="1203" t="s">
        <v>705</v>
      </c>
    </row>
    <row r="23" spans="1:12" ht="15" customHeight="1">
      <c r="A23" s="284"/>
      <c r="C23" s="86"/>
      <c r="D23" s="114"/>
      <c r="E23" s="299" t="s">
        <v>328</v>
      </c>
      <c r="F23" s="295"/>
      <c r="G23" s="295"/>
      <c r="H23" s="296"/>
      <c r="I23" s="1205"/>
    </row>
    <row r="24" spans="1:12" ht="14.25" customHeight="1">
      <c r="A24" s="284"/>
      <c r="C24" s="86"/>
      <c r="D24" s="187" t="s">
        <v>448</v>
      </c>
      <c r="E24" s="1280" t="s">
        <v>706</v>
      </c>
      <c r="F24" s="1280"/>
      <c r="G24" s="1280"/>
      <c r="H24" s="1280"/>
      <c r="I24" s="411"/>
    </row>
    <row r="25" spans="1:12" ht="42.95" customHeight="1">
      <c r="A25" s="284"/>
      <c r="C25" s="86"/>
      <c r="D25" s="187" t="s">
        <v>449</v>
      </c>
      <c r="E25" s="301" t="s">
        <v>467</v>
      </c>
      <c r="F25" s="293"/>
      <c r="G25" s="412" t="s">
        <v>2305</v>
      </c>
      <c r="H25" s="293" t="s">
        <v>458</v>
      </c>
      <c r="I25" s="1203" t="s">
        <v>599</v>
      </c>
    </row>
    <row r="26" spans="1:12" ht="15" customHeight="1">
      <c r="A26" s="284"/>
      <c r="C26" s="86"/>
      <c r="D26" s="114"/>
      <c r="E26" s="299" t="s">
        <v>328</v>
      </c>
      <c r="F26" s="295"/>
      <c r="G26" s="295"/>
      <c r="H26" s="296"/>
      <c r="I26" s="1205"/>
    </row>
    <row r="27" spans="1:12" ht="26.1" customHeight="1">
      <c r="A27" s="284"/>
      <c r="C27" s="86"/>
      <c r="D27" s="187" t="s">
        <v>450</v>
      </c>
      <c r="E27" s="1280" t="s">
        <v>707</v>
      </c>
      <c r="F27" s="1280"/>
      <c r="G27" s="1280"/>
      <c r="H27" s="1280"/>
      <c r="I27" s="411"/>
    </row>
    <row r="28" spans="1:12" ht="32.1" customHeight="1">
      <c r="A28" s="284"/>
      <c r="C28" s="86"/>
      <c r="D28" s="187" t="s">
        <v>451</v>
      </c>
      <c r="E28" s="301" t="s">
        <v>466</v>
      </c>
      <c r="F28" s="293"/>
      <c r="G28" s="304" t="s">
        <v>2308</v>
      </c>
      <c r="H28" s="293" t="s">
        <v>458</v>
      </c>
      <c r="I28" s="1203" t="s">
        <v>708</v>
      </c>
      <c r="K28" s="828" t="s">
        <v>2307</v>
      </c>
      <c r="L28" s="828" t="s">
        <v>2306</v>
      </c>
    </row>
    <row r="29" spans="1:12" ht="15" customHeight="1">
      <c r="A29" s="284"/>
      <c r="C29" s="86"/>
      <c r="D29" s="114"/>
      <c r="E29" s="299" t="s">
        <v>328</v>
      </c>
      <c r="F29" s="295"/>
      <c r="G29" s="295"/>
      <c r="H29" s="296"/>
      <c r="I29" s="1205"/>
    </row>
    <row r="30" spans="1:12" ht="49.5" customHeight="1">
      <c r="A30" s="284"/>
      <c r="B30" s="186">
        <v>3</v>
      </c>
      <c r="C30" s="86"/>
      <c r="D30" s="187" t="s">
        <v>69</v>
      </c>
      <c r="E30" s="1278" t="s">
        <v>710</v>
      </c>
      <c r="F30" s="1278"/>
      <c r="G30" s="1278"/>
      <c r="H30" s="1278"/>
      <c r="I30" s="411"/>
    </row>
    <row r="31" spans="1:12" ht="42.95" customHeight="1">
      <c r="A31" s="284"/>
      <c r="C31" s="86"/>
      <c r="D31" s="187" t="s">
        <v>452</v>
      </c>
      <c r="E31" s="294" t="s">
        <v>2303</v>
      </c>
      <c r="F31" s="293"/>
      <c r="G31" s="293" t="s">
        <v>458</v>
      </c>
      <c r="H31" s="1089" t="s">
        <v>2309</v>
      </c>
      <c r="I31" s="1203" t="s">
        <v>481</v>
      </c>
    </row>
    <row r="32" spans="1:12" ht="15" customHeight="1">
      <c r="A32" s="284"/>
      <c r="C32" s="86"/>
      <c r="D32" s="114"/>
      <c r="E32" s="298" t="s">
        <v>328</v>
      </c>
      <c r="F32" s="295"/>
      <c r="G32" s="295"/>
      <c r="H32" s="296"/>
      <c r="I32" s="1205"/>
    </row>
    <row r="33" spans="1:12" s="174" customFormat="1" ht="3" customHeight="1">
      <c r="A33" s="284"/>
      <c r="K33" s="288"/>
      <c r="L33" s="288"/>
    </row>
    <row r="34" spans="1:12" ht="24.75" customHeight="1">
      <c r="D34" s="297">
        <v>1</v>
      </c>
      <c r="E34" s="1196" t="s">
        <v>709</v>
      </c>
      <c r="F34" s="1196"/>
      <c r="G34" s="1196"/>
      <c r="H34" s="1196"/>
      <c r="I34" s="1196"/>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202a6d1c-ae14-41b0-93af-1ab5846398d8"/>
    <hyperlink ref="H13" location="'Форма 4.8'!$H$13" tooltip="Кликните по гиперссылке, чтобы перейти по гиперссылке или отредактировать её" display="https://portal.eias.ru/Portal/DownloadPage.aspx?type=12&amp;guid=254864a5-63ac-40b7-83d4-dddb3100cd85"/>
    <hyperlink ref="H15" location="'Форма 4.8'!$H$15" tooltip="Кликните по гиперссылке, чтобы перейти по гиперссылке или отредактировать её" display="https://portal.eias.ru/Portal/DownloadPage.aspx?type=12&amp;guid=e1a4897e-a43e-490f-bf22-bc0413700063"/>
    <hyperlink ref="H31" location="'Форма 4.8'!$H$31" tooltip="Кликните по гиперссылке, чтобы перейти по гиперссылке или отредактировать её" display="https://portal.eias.ru/Portal/DownloadPage.aspx?type=12&amp;guid=2b1fdb86-cd9f-4a1a-b98b-e4b2e7eb8273"/>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1" t="s">
        <v>479</v>
      </c>
      <c r="E5" s="1281"/>
      <c r="F5" s="1281"/>
      <c r="G5" s="1281"/>
      <c r="H5" s="1281"/>
      <c r="I5" s="1281"/>
      <c r="J5" s="1281"/>
      <c r="K5" s="435"/>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3" t="s">
        <v>454</v>
      </c>
      <c r="E8" s="1283"/>
      <c r="F8" s="1283"/>
      <c r="G8" s="1283"/>
      <c r="H8" s="1283"/>
      <c r="I8" s="1283"/>
      <c r="J8" s="1283"/>
      <c r="K8" s="1283" t="s">
        <v>455</v>
      </c>
    </row>
    <row r="9" spans="1:14">
      <c r="D9" s="1283" t="s">
        <v>92</v>
      </c>
      <c r="E9" s="1283" t="s">
        <v>483</v>
      </c>
      <c r="F9" s="1283"/>
      <c r="G9" s="1283" t="s">
        <v>484</v>
      </c>
      <c r="H9" s="1283"/>
      <c r="I9" s="1283"/>
      <c r="J9" s="1283"/>
      <c r="K9" s="1283"/>
    </row>
    <row r="10" spans="1:14" ht="22.5">
      <c r="D10" s="1283"/>
      <c r="E10" s="137" t="s">
        <v>485</v>
      </c>
      <c r="F10" s="137" t="s">
        <v>400</v>
      </c>
      <c r="G10" s="137" t="s">
        <v>400</v>
      </c>
      <c r="H10" s="137" t="s">
        <v>485</v>
      </c>
      <c r="I10" s="137" t="s">
        <v>486</v>
      </c>
      <c r="J10" s="137" t="s">
        <v>456</v>
      </c>
      <c r="K10" s="1283"/>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6"/>
      <c r="F12" s="1085"/>
      <c r="G12" s="1085"/>
      <c r="H12" s="1085"/>
      <c r="I12" s="1098"/>
      <c r="J12" s="1089"/>
      <c r="K12" s="1203" t="s">
        <v>487</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4"/>
      <c r="K13" s="1205"/>
    </row>
    <row r="14" spans="1:14" ht="3" customHeight="1">
      <c r="A14" s="131"/>
      <c r="B14" s="131"/>
      <c r="C14" s="131"/>
    </row>
    <row r="15" spans="1:14" ht="27.75" customHeight="1">
      <c r="E15" s="1282" t="s">
        <v>595</v>
      </c>
      <c r="F15" s="1282"/>
      <c r="G15" s="1282"/>
      <c r="H15" s="1282"/>
      <c r="I15" s="1282"/>
      <c r="J15" s="128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8" t="s">
        <v>314</v>
      </c>
      <c r="E7" s="1160"/>
      <c r="F7" s="437"/>
    </row>
    <row r="8" spans="3:9" ht="3" customHeight="1">
      <c r="C8" s="50"/>
      <c r="D8" s="14"/>
      <c r="E8" s="14"/>
    </row>
    <row r="9" spans="3:9" ht="15.95" customHeight="1">
      <c r="C9" s="50"/>
      <c r="D9" s="103" t="s">
        <v>92</v>
      </c>
      <c r="E9" s="425" t="s">
        <v>313</v>
      </c>
    </row>
    <row r="10" spans="3:9" ht="12" customHeight="1">
      <c r="C10" s="50"/>
      <c r="D10" s="42" t="s">
        <v>93</v>
      </c>
      <c r="E10" s="42" t="s">
        <v>49</v>
      </c>
    </row>
    <row r="11" spans="3:9" ht="11.25" hidden="1" customHeight="1">
      <c r="C11" s="50"/>
      <c r="D11" s="194">
        <v>0</v>
      </c>
      <c r="E11" s="426"/>
    </row>
    <row r="12" spans="3:9" ht="15" customHeight="1">
      <c r="C12" s="167"/>
      <c r="D12" s="123">
        <v>1</v>
      </c>
      <c r="E12" s="1072"/>
    </row>
    <row r="13" spans="3:9" ht="12" customHeight="1">
      <c r="C13" s="50"/>
      <c r="D13" s="427"/>
      <c r="E13" s="428" t="s">
        <v>177</v>
      </c>
    </row>
    <row r="14" spans="3:9" ht="3" customHeight="1"/>
    <row r="15" spans="3:9" ht="22.5" customHeight="1">
      <c r="C15" s="168"/>
      <c r="D15" s="1284" t="s">
        <v>315</v>
      </c>
      <c r="E15" s="1284"/>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281" t="s">
        <v>55</v>
      </c>
      <c r="E7" s="1281"/>
      <c r="F7" s="437"/>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5" t="s">
        <v>56</v>
      </c>
      <c r="C2" s="1285"/>
      <c r="D2" s="1285"/>
      <c r="E2" s="438"/>
    </row>
    <row r="3" spans="2:5" ht="3" customHeight="1"/>
    <row r="4" spans="2:5" ht="21.75" customHeight="1" thickBot="1">
      <c r="B4" s="1122" t="s">
        <v>1</v>
      </c>
      <c r="C4" s="1122" t="s">
        <v>91</v>
      </c>
      <c r="D4" s="1122"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0">
        <v>1</v>
      </c>
      <c r="E9" s="1303"/>
      <c r="F9" s="1305"/>
      <c r="G9" s="1309" t="s">
        <v>85</v>
      </c>
      <c r="H9" s="1170"/>
      <c r="I9" s="1170">
        <v>1</v>
      </c>
      <c r="J9" s="1298"/>
      <c r="K9" s="1228" t="s">
        <v>85</v>
      </c>
      <c r="L9" s="1164"/>
      <c r="M9" s="1164" t="s">
        <v>93</v>
      </c>
      <c r="N9" s="1301"/>
      <c r="O9" s="1228" t="s">
        <v>85</v>
      </c>
      <c r="P9" s="1164"/>
      <c r="Q9" s="1164" t="s">
        <v>93</v>
      </c>
      <c r="R9" s="1302"/>
      <c r="S9" s="1228" t="s">
        <v>85</v>
      </c>
      <c r="T9" s="1086"/>
      <c r="U9" s="1086" t="s">
        <v>93</v>
      </c>
      <c r="V9" s="1109"/>
      <c r="W9" s="306"/>
    </row>
    <row r="10" spans="1:23" s="738" customFormat="1" ht="17.100000000000001" customHeight="1">
      <c r="A10" s="205"/>
      <c r="C10" s="159"/>
      <c r="D10" s="1170"/>
      <c r="E10" s="1303"/>
      <c r="F10" s="1305"/>
      <c r="G10" s="1309"/>
      <c r="H10" s="1170"/>
      <c r="I10" s="1170"/>
      <c r="J10" s="1298"/>
      <c r="K10" s="1228"/>
      <c r="L10" s="1164"/>
      <c r="M10" s="1164"/>
      <c r="N10" s="1301"/>
      <c r="O10" s="1228"/>
      <c r="P10" s="1164"/>
      <c r="Q10" s="1164"/>
      <c r="R10" s="1302"/>
      <c r="S10" s="1228"/>
      <c r="T10" s="1088"/>
      <c r="U10" s="743"/>
      <c r="V10" s="744" t="s">
        <v>717</v>
      </c>
      <c r="W10" s="745"/>
    </row>
    <row r="11" spans="1:23" s="102" customFormat="1" ht="17.100000000000001" customHeight="1">
      <c r="A11" s="205"/>
      <c r="C11" s="159"/>
      <c r="D11" s="1168"/>
      <c r="E11" s="1304"/>
      <c r="F11" s="1306"/>
      <c r="G11" s="1168"/>
      <c r="H11" s="1168"/>
      <c r="I11" s="1168"/>
      <c r="J11" s="1299"/>
      <c r="K11" s="1168"/>
      <c r="L11" s="1168"/>
      <c r="M11" s="1168"/>
      <c r="N11" s="1302"/>
      <c r="O11" s="1168"/>
      <c r="P11" s="1087"/>
      <c r="Q11" s="743"/>
      <c r="R11" s="744" t="s">
        <v>716</v>
      </c>
      <c r="S11" s="740"/>
      <c r="T11" s="740"/>
      <c r="U11" s="740"/>
      <c r="V11" s="740"/>
      <c r="W11" s="745"/>
    </row>
    <row r="12" spans="1:23" s="102" customFormat="1" ht="17.100000000000001" customHeight="1">
      <c r="A12" s="205"/>
      <c r="C12" s="159"/>
      <c r="D12" s="1168"/>
      <c r="E12" s="1304"/>
      <c r="F12" s="1306"/>
      <c r="G12" s="1168"/>
      <c r="H12" s="1168"/>
      <c r="I12" s="1168"/>
      <c r="J12" s="1299"/>
      <c r="K12" s="1168"/>
      <c r="L12" s="743"/>
      <c r="M12" s="744"/>
      <c r="N12" s="744" t="s">
        <v>412</v>
      </c>
      <c r="O12" s="744"/>
      <c r="P12" s="744"/>
      <c r="Q12" s="744"/>
      <c r="R12" s="744"/>
      <c r="S12" s="740"/>
      <c r="T12" s="740"/>
      <c r="U12" s="740"/>
      <c r="V12" s="740"/>
      <c r="W12" s="745"/>
    </row>
    <row r="13" spans="1:23" s="102" customFormat="1" ht="17.25" customHeight="1">
      <c r="A13" s="205"/>
      <c r="C13" s="159"/>
      <c r="D13" s="1168"/>
      <c r="E13" s="1304"/>
      <c r="F13" s="1306"/>
      <c r="G13" s="1168"/>
      <c r="H13" s="743"/>
      <c r="I13" s="744"/>
      <c r="J13" s="744"/>
      <c r="K13" s="744"/>
      <c r="L13" s="744"/>
      <c r="M13" s="744"/>
      <c r="N13" s="744"/>
      <c r="O13" s="744"/>
      <c r="P13" s="744"/>
      <c r="Q13" s="744"/>
      <c r="R13" s="744"/>
      <c r="S13" s="740"/>
      <c r="T13" s="740"/>
      <c r="U13" s="740"/>
      <c r="V13" s="740"/>
      <c r="W13" s="745"/>
    </row>
    <row r="14" spans="1:23" ht="17.100000000000001" customHeight="1">
      <c r="A14" s="206"/>
    </row>
    <row r="15" spans="1:23" ht="16.5" customHeight="1">
      <c r="A15" s="205"/>
      <c r="B15" s="102"/>
      <c r="C15" s="159"/>
      <c r="D15" s="1297"/>
      <c r="E15" s="1307"/>
      <c r="F15" s="1308"/>
      <c r="G15" s="1310"/>
      <c r="H15" s="1170"/>
      <c r="I15" s="1170">
        <v>1</v>
      </c>
      <c r="J15" s="1298"/>
      <c r="K15" s="1228" t="s">
        <v>85</v>
      </c>
      <c r="L15" s="1164"/>
      <c r="M15" s="1164" t="s">
        <v>93</v>
      </c>
      <c r="N15" s="1301"/>
      <c r="O15" s="1228" t="s">
        <v>85</v>
      </c>
      <c r="P15" s="1164"/>
      <c r="Q15" s="1164" t="s">
        <v>93</v>
      </c>
      <c r="R15" s="1302"/>
      <c r="S15" s="1228" t="s">
        <v>85</v>
      </c>
      <c r="T15" s="1086"/>
      <c r="U15" s="1086" t="s">
        <v>93</v>
      </c>
      <c r="V15" s="1109"/>
      <c r="W15" s="306"/>
    </row>
    <row r="16" spans="1:23" s="741" customFormat="1" ht="16.5" customHeight="1">
      <c r="A16" s="747"/>
      <c r="B16" s="742"/>
      <c r="C16" s="746"/>
      <c r="D16" s="1297"/>
      <c r="E16" s="1307"/>
      <c r="F16" s="1308"/>
      <c r="G16" s="1310"/>
      <c r="H16" s="1170"/>
      <c r="I16" s="1170"/>
      <c r="J16" s="1298"/>
      <c r="K16" s="1228"/>
      <c r="L16" s="1164"/>
      <c r="M16" s="1164"/>
      <c r="N16" s="1301"/>
      <c r="O16" s="1228"/>
      <c r="P16" s="1164"/>
      <c r="Q16" s="1164"/>
      <c r="R16" s="1302"/>
      <c r="S16" s="1228"/>
      <c r="T16" s="1088"/>
      <c r="U16" s="743"/>
      <c r="V16" s="744" t="s">
        <v>717</v>
      </c>
      <c r="W16" s="745"/>
    </row>
    <row r="17" spans="1:36" ht="17.100000000000001" customHeight="1">
      <c r="A17" s="205"/>
      <c r="B17" s="102"/>
      <c r="C17" s="159"/>
      <c r="D17" s="1297"/>
      <c r="E17" s="1307"/>
      <c r="F17" s="1308"/>
      <c r="G17" s="1310"/>
      <c r="H17" s="1170"/>
      <c r="I17" s="1170"/>
      <c r="J17" s="1299"/>
      <c r="K17" s="1228"/>
      <c r="L17" s="1164"/>
      <c r="M17" s="1164"/>
      <c r="N17" s="1302"/>
      <c r="O17" s="1228"/>
      <c r="P17" s="1087"/>
      <c r="Q17" s="743"/>
      <c r="R17" s="744" t="s">
        <v>716</v>
      </c>
      <c r="S17" s="740"/>
      <c r="T17" s="740"/>
      <c r="U17" s="740"/>
      <c r="V17" s="740"/>
      <c r="W17" s="745"/>
    </row>
    <row r="18" spans="1:36" ht="17.100000000000001" customHeight="1">
      <c r="A18" s="205"/>
      <c r="B18" s="102"/>
      <c r="C18" s="159"/>
      <c r="D18" s="1297"/>
      <c r="E18" s="1307"/>
      <c r="F18" s="1308"/>
      <c r="G18" s="1310"/>
      <c r="H18" s="1170"/>
      <c r="I18" s="1170"/>
      <c r="J18" s="1299"/>
      <c r="K18" s="1228"/>
      <c r="L18" s="743"/>
      <c r="M18" s="744"/>
      <c r="N18" s="744" t="s">
        <v>412</v>
      </c>
      <c r="O18" s="744"/>
      <c r="P18" s="744"/>
      <c r="Q18" s="744"/>
      <c r="R18" s="744"/>
      <c r="S18" s="740"/>
      <c r="T18" s="740"/>
      <c r="U18" s="740"/>
      <c r="V18" s="740"/>
      <c r="W18" s="745"/>
    </row>
    <row r="19" spans="1:36" ht="17.100000000000001" customHeight="1">
      <c r="A19" s="205"/>
      <c r="B19" s="102"/>
      <c r="C19" s="159"/>
      <c r="D19" s="1297"/>
      <c r="E19" s="1307"/>
      <c r="F19" s="1308"/>
      <c r="G19" s="1310"/>
      <c r="H19" s="743"/>
      <c r="I19" s="744"/>
      <c r="J19" s="744"/>
      <c r="K19" s="744"/>
      <c r="L19" s="744"/>
      <c r="M19" s="744"/>
      <c r="N19" s="744"/>
      <c r="O19" s="744"/>
      <c r="P19" s="744"/>
      <c r="Q19" s="744"/>
      <c r="R19" s="744"/>
      <c r="S19" s="740"/>
      <c r="T19" s="740"/>
      <c r="U19" s="740"/>
      <c r="V19" s="740"/>
      <c r="W19" s="745"/>
    </row>
    <row r="20" spans="1:36" ht="17.100000000000001" customHeight="1">
      <c r="A20" s="206"/>
    </row>
    <row r="21" spans="1:36" s="35" customFormat="1" ht="17.100000000000001" customHeight="1">
      <c r="A21" s="35" t="s">
        <v>13</v>
      </c>
      <c r="C21" s="35" t="s">
        <v>93</v>
      </c>
    </row>
    <row r="27" spans="1:36" ht="17.100000000000001" customHeight="1">
      <c r="O27" s="1300" t="s">
        <v>298</v>
      </c>
      <c r="P27" s="1300"/>
      <c r="Q27" s="1300"/>
      <c r="R27" s="1256" t="s">
        <v>270</v>
      </c>
      <c r="S27" s="1256"/>
      <c r="T27" s="1256"/>
      <c r="U27" s="1213" t="s">
        <v>341</v>
      </c>
      <c r="W27" s="1311"/>
    </row>
    <row r="28" spans="1:36" ht="17.100000000000001" customHeight="1">
      <c r="O28" s="1257" t="s">
        <v>606</v>
      </c>
      <c r="P28" s="1257" t="s">
        <v>271</v>
      </c>
      <c r="Q28" s="1257"/>
      <c r="R28" s="1256"/>
      <c r="S28" s="1256"/>
      <c r="T28" s="1256"/>
      <c r="U28" s="1213"/>
      <c r="W28" s="1311"/>
    </row>
    <row r="29" spans="1:36" ht="37.5" customHeight="1">
      <c r="O29" s="1257"/>
      <c r="P29" s="104" t="s">
        <v>607</v>
      </c>
      <c r="Q29" s="104" t="s">
        <v>6</v>
      </c>
      <c r="R29" s="105" t="s">
        <v>274</v>
      </c>
      <c r="S29" s="1258" t="s">
        <v>273</v>
      </c>
      <c r="T29" s="1258"/>
      <c r="U29" s="1213"/>
      <c r="W29" s="1311"/>
    </row>
    <row r="30" spans="1:36" ht="17.100000000000001" customHeight="1">
      <c r="G30" s="157"/>
      <c r="H30" s="157"/>
      <c r="I30" s="157"/>
      <c r="J30" s="157"/>
      <c r="K30" s="157"/>
      <c r="L30" s="122"/>
      <c r="M30" s="431" t="s">
        <v>183</v>
      </c>
      <c r="N30" s="432"/>
      <c r="O30" s="1312"/>
      <c r="P30" s="1312"/>
      <c r="Q30" s="1312"/>
      <c r="R30" s="1312"/>
      <c r="S30" s="1312"/>
      <c r="T30" s="1312"/>
      <c r="U30" s="1312"/>
      <c r="V30" s="122"/>
      <c r="W30" s="122"/>
      <c r="X30" s="204"/>
      <c r="Y30" s="204"/>
      <c r="Z30" s="204"/>
      <c r="AA30" s="204"/>
      <c r="AB30" s="204"/>
      <c r="AC30" s="204"/>
      <c r="AD30" s="204"/>
      <c r="AE30" s="204"/>
      <c r="AF30" s="204"/>
      <c r="AG30" s="204"/>
      <c r="AH30" s="204"/>
      <c r="AI30" s="204"/>
      <c r="AJ30" s="204"/>
    </row>
    <row r="31" spans="1:36" s="523" customFormat="1" ht="22.5">
      <c r="A31" s="1232">
        <v>1</v>
      </c>
      <c r="B31" s="846"/>
      <c r="C31" s="846"/>
      <c r="D31" s="846"/>
      <c r="E31" s="847"/>
      <c r="F31" s="848"/>
      <c r="G31" s="848"/>
      <c r="H31" s="848"/>
      <c r="I31" s="849"/>
      <c r="J31" s="844"/>
      <c r="K31" s="851"/>
      <c r="L31" s="592">
        <f>mergeValue(A31)</f>
        <v>1</v>
      </c>
      <c r="M31" s="640" t="s">
        <v>20</v>
      </c>
      <c r="N31" s="645"/>
      <c r="O31" s="1292"/>
      <c r="P31" s="1293"/>
      <c r="Q31" s="1293"/>
      <c r="R31" s="1293"/>
      <c r="S31" s="1293"/>
      <c r="T31" s="1293"/>
      <c r="U31" s="1293"/>
      <c r="V31" s="1294"/>
      <c r="W31" s="629" t="s">
        <v>477</v>
      </c>
      <c r="X31" s="584"/>
      <c r="Y31" s="588"/>
      <c r="Z31" s="588" t="str">
        <f t="shared" ref="Z31:Z44" si="0">IF(M31="","",M31 )</f>
        <v>Наименование тарифа</v>
      </c>
      <c r="AA31" s="588"/>
      <c r="AB31" s="588"/>
      <c r="AC31" s="588"/>
      <c r="AD31" s="584"/>
      <c r="AE31" s="584"/>
      <c r="AF31" s="584"/>
      <c r="AG31" s="584"/>
      <c r="AH31" s="584"/>
      <c r="AI31" s="584"/>
      <c r="AJ31" s="584"/>
    </row>
    <row r="32" spans="1:36" s="523" customFormat="1" ht="22.5">
      <c r="A32" s="1232"/>
      <c r="B32" s="1232">
        <v>1</v>
      </c>
      <c r="C32" s="846"/>
      <c r="D32" s="846"/>
      <c r="E32" s="848"/>
      <c r="F32" s="848"/>
      <c r="G32" s="848"/>
      <c r="H32" s="848"/>
      <c r="I32" s="843"/>
      <c r="J32" s="842"/>
      <c r="K32" s="845"/>
      <c r="L32" s="592" t="str">
        <f>mergeValue(A32) &amp;"."&amp; mergeValue(B32)</f>
        <v>1.1</v>
      </c>
      <c r="M32" s="546" t="s">
        <v>16</v>
      </c>
      <c r="N32" s="645"/>
      <c r="O32" s="1292"/>
      <c r="P32" s="1293"/>
      <c r="Q32" s="1293"/>
      <c r="R32" s="1293"/>
      <c r="S32" s="1293"/>
      <c r="T32" s="1293"/>
      <c r="U32" s="1293"/>
      <c r="V32" s="1294"/>
      <c r="W32" s="629" t="s">
        <v>478</v>
      </c>
      <c r="X32" s="584"/>
      <c r="Y32" s="588"/>
      <c r="Z32" s="588" t="str">
        <f t="shared" si="0"/>
        <v>Территория действия тарифа</v>
      </c>
      <c r="AA32" s="588"/>
      <c r="AB32" s="588"/>
      <c r="AC32" s="588"/>
      <c r="AD32" s="584"/>
      <c r="AE32" s="584"/>
      <c r="AF32" s="584"/>
      <c r="AG32" s="584"/>
      <c r="AH32" s="584"/>
      <c r="AI32" s="584"/>
      <c r="AJ32" s="584"/>
    </row>
    <row r="33" spans="1:36" s="523" customFormat="1" ht="22.5">
      <c r="A33" s="1232"/>
      <c r="B33" s="1232"/>
      <c r="C33" s="1232">
        <v>1</v>
      </c>
      <c r="D33" s="846"/>
      <c r="E33" s="848"/>
      <c r="F33" s="848"/>
      <c r="G33" s="848"/>
      <c r="H33" s="848"/>
      <c r="I33" s="850"/>
      <c r="J33" s="842"/>
      <c r="K33" s="845"/>
      <c r="L33" s="592" t="str">
        <f>mergeValue(A33) &amp;"."&amp; mergeValue(B33)&amp;"."&amp; mergeValue(C33)</f>
        <v>1.1.1</v>
      </c>
      <c r="M33" s="547" t="s">
        <v>7</v>
      </c>
      <c r="N33" s="645"/>
      <c r="O33" s="1292"/>
      <c r="P33" s="1293"/>
      <c r="Q33" s="1293"/>
      <c r="R33" s="1293"/>
      <c r="S33" s="1293"/>
      <c r="T33" s="1293"/>
      <c r="U33" s="1293"/>
      <c r="V33" s="1294"/>
      <c r="W33" s="629" t="s">
        <v>634</v>
      </c>
      <c r="X33" s="584"/>
      <c r="Y33" s="588"/>
      <c r="Z33" s="588" t="str">
        <f t="shared" si="0"/>
        <v xml:space="preserve">Наименование системы теплоснабжения </v>
      </c>
      <c r="AA33" s="588"/>
      <c r="AB33" s="588"/>
      <c r="AC33" s="588"/>
      <c r="AD33" s="584"/>
      <c r="AE33" s="584"/>
      <c r="AF33" s="584"/>
      <c r="AG33" s="584"/>
      <c r="AH33" s="584"/>
      <c r="AI33" s="584"/>
      <c r="AJ33" s="584"/>
    </row>
    <row r="34" spans="1:36" s="523" customFormat="1" ht="22.5">
      <c r="A34" s="1232"/>
      <c r="B34" s="1232"/>
      <c r="C34" s="1232"/>
      <c r="D34" s="1232">
        <v>1</v>
      </c>
      <c r="E34" s="848"/>
      <c r="F34" s="848"/>
      <c r="G34" s="848"/>
      <c r="H34" s="848"/>
      <c r="I34" s="850"/>
      <c r="J34" s="842"/>
      <c r="K34" s="845"/>
      <c r="L34" s="592" t="str">
        <f>mergeValue(A34) &amp;"."&amp; mergeValue(B34)&amp;"."&amp; mergeValue(C34)&amp;"."&amp; mergeValue(D34)</f>
        <v>1.1.1.1</v>
      </c>
      <c r="M34" s="548" t="s">
        <v>22</v>
      </c>
      <c r="N34" s="645"/>
      <c r="O34" s="1292"/>
      <c r="P34" s="1293"/>
      <c r="Q34" s="1293"/>
      <c r="R34" s="1293"/>
      <c r="S34" s="1293"/>
      <c r="T34" s="1293"/>
      <c r="U34" s="1293"/>
      <c r="V34" s="1294"/>
      <c r="W34" s="629" t="s">
        <v>635</v>
      </c>
      <c r="X34" s="584"/>
      <c r="Y34" s="588"/>
      <c r="Z34" s="588" t="str">
        <f t="shared" si="0"/>
        <v xml:space="preserve">Источник тепловой энергии  </v>
      </c>
      <c r="AA34" s="588"/>
      <c r="AB34" s="588"/>
      <c r="AC34" s="588"/>
      <c r="AD34" s="584"/>
      <c r="AE34" s="584"/>
      <c r="AF34" s="584"/>
      <c r="AG34" s="584"/>
      <c r="AH34" s="584"/>
      <c r="AI34" s="584"/>
      <c r="AJ34" s="584"/>
    </row>
    <row r="35" spans="1:36" s="523" customFormat="1" ht="101.25">
      <c r="A35" s="1232"/>
      <c r="B35" s="1232"/>
      <c r="C35" s="1232"/>
      <c r="D35" s="1232"/>
      <c r="E35" s="1232">
        <v>1</v>
      </c>
      <c r="F35" s="848"/>
      <c r="G35" s="848"/>
      <c r="H35" s="846">
        <v>1</v>
      </c>
      <c r="I35" s="1232">
        <v>1</v>
      </c>
      <c r="J35" s="848"/>
      <c r="K35" s="853"/>
      <c r="L35" s="592" t="str">
        <f>mergeValue(A35) &amp;"."&amp; mergeValue(B35)&amp;"."&amp; mergeValue(C35)&amp;"."&amp; mergeValue(D35)&amp;"."&amp; mergeValue(E35)</f>
        <v>1.1.1.1.1</v>
      </c>
      <c r="M35" s="554" t="s">
        <v>9</v>
      </c>
      <c r="N35" s="645"/>
      <c r="O35" s="1235"/>
      <c r="P35" s="1236"/>
      <c r="Q35" s="1236"/>
      <c r="R35" s="1236"/>
      <c r="S35" s="1236"/>
      <c r="T35" s="1236"/>
      <c r="U35" s="1236"/>
      <c r="V35" s="1237"/>
      <c r="W35" s="629" t="s">
        <v>639</v>
      </c>
      <c r="X35" s="584"/>
      <c r="Y35" s="588"/>
      <c r="Z35" s="588" t="str">
        <f t="shared" si="0"/>
        <v>Схема подключения теплопотребляющей установки к коллектору источника тепловой энергии</v>
      </c>
      <c r="AA35" s="588"/>
      <c r="AB35" s="588"/>
      <c r="AC35" s="588"/>
      <c r="AD35" s="584"/>
      <c r="AE35" s="584"/>
      <c r="AF35" s="584"/>
      <c r="AG35" s="584"/>
      <c r="AH35" s="584"/>
      <c r="AI35" s="584"/>
      <c r="AJ35" s="584"/>
    </row>
    <row r="36" spans="1:36" s="523" customFormat="1" ht="90">
      <c r="A36" s="1232"/>
      <c r="B36" s="1232"/>
      <c r="C36" s="1232"/>
      <c r="D36" s="1232"/>
      <c r="E36" s="1232"/>
      <c r="F36" s="1232">
        <v>1</v>
      </c>
      <c r="G36" s="846"/>
      <c r="H36" s="846"/>
      <c r="I36" s="1232"/>
      <c r="J36" s="1232">
        <v>1</v>
      </c>
      <c r="K36" s="854"/>
      <c r="L36" s="592" t="str">
        <f>mergeValue(A36) &amp;"."&amp; mergeValue(B36)&amp;"."&amp; mergeValue(C36)&amp;"."&amp; mergeValue(D36)&amp;"."&amp; mergeValue(E36)&amp;"."&amp; mergeValue(F36)</f>
        <v>1.1.1.1.1.1</v>
      </c>
      <c r="M36" s="555" t="s">
        <v>10</v>
      </c>
      <c r="N36" s="645"/>
      <c r="O36" s="1235"/>
      <c r="P36" s="1236"/>
      <c r="Q36" s="1236"/>
      <c r="R36" s="1236"/>
      <c r="S36" s="1236"/>
      <c r="T36" s="1236"/>
      <c r="U36" s="1236"/>
      <c r="V36" s="1237"/>
      <c r="W36" s="629" t="s">
        <v>637</v>
      </c>
      <c r="X36" s="584"/>
      <c r="Y36" s="588"/>
      <c r="Z36" s="588" t="str">
        <f t="shared" si="0"/>
        <v>Группа потребителей</v>
      </c>
      <c r="AA36" s="588"/>
      <c r="AB36" s="588"/>
      <c r="AC36" s="588"/>
      <c r="AD36" s="584"/>
      <c r="AE36" s="584"/>
      <c r="AF36" s="584"/>
      <c r="AG36" s="584"/>
      <c r="AH36" s="584"/>
      <c r="AI36" s="584"/>
      <c r="AJ36" s="584"/>
    </row>
    <row r="37" spans="1:36" s="523" customFormat="1" ht="195.75" customHeight="1">
      <c r="A37" s="1232"/>
      <c r="B37" s="1232"/>
      <c r="C37" s="1232"/>
      <c r="D37" s="1232"/>
      <c r="E37" s="1232"/>
      <c r="F37" s="1232"/>
      <c r="G37" s="846">
        <v>1</v>
      </c>
      <c r="H37" s="846"/>
      <c r="I37" s="1232"/>
      <c r="J37" s="1232"/>
      <c r="K37" s="854">
        <v>1</v>
      </c>
      <c r="L37" s="592" t="str">
        <f>mergeValue(A37) &amp;"."&amp; mergeValue(B37)&amp;"."&amp; mergeValue(C37)&amp;"."&amp; mergeValue(D37)&amp;"."&amp; mergeValue(E37)&amp;"."&amp; mergeValue(F37)&amp;"."&amp; mergeValue(G37)</f>
        <v>1.1.1.1.1.1.1</v>
      </c>
      <c r="M37" s="1068"/>
      <c r="N37" s="645"/>
      <c r="O37" s="562"/>
      <c r="P37" s="562"/>
      <c r="Q37" s="1092"/>
      <c r="R37" s="1227"/>
      <c r="S37" s="1228" t="s">
        <v>84</v>
      </c>
      <c r="T37" s="1227"/>
      <c r="U37" s="1228" t="s">
        <v>84</v>
      </c>
      <c r="V37" s="562"/>
      <c r="W37" s="1202" t="s">
        <v>656</v>
      </c>
      <c r="X37" s="584" t="str">
        <f>strCheckDate(O38:V38)</f>
        <v/>
      </c>
      <c r="Y37" s="588"/>
      <c r="Z37" s="588" t="str">
        <f t="shared" si="0"/>
        <v/>
      </c>
      <c r="AA37" s="588"/>
      <c r="AB37" s="588"/>
      <c r="AC37" s="588"/>
      <c r="AD37" s="584"/>
      <c r="AE37" s="584"/>
      <c r="AF37" s="584"/>
      <c r="AG37" s="584"/>
      <c r="AH37" s="584"/>
      <c r="AI37" s="584"/>
      <c r="AJ37" s="584"/>
    </row>
    <row r="38" spans="1:36" s="523" customFormat="1" ht="14.25" hidden="1" customHeight="1">
      <c r="A38" s="1232"/>
      <c r="B38" s="1232"/>
      <c r="C38" s="1232"/>
      <c r="D38" s="1232"/>
      <c r="E38" s="1232"/>
      <c r="F38" s="1232"/>
      <c r="G38" s="846"/>
      <c r="H38" s="846"/>
      <c r="I38" s="1232"/>
      <c r="J38" s="1232"/>
      <c r="K38" s="854"/>
      <c r="L38" s="599"/>
      <c r="M38" s="645"/>
      <c r="N38" s="645"/>
      <c r="O38" s="562"/>
      <c r="P38" s="562"/>
      <c r="Q38" s="583" t="str">
        <f>R37 &amp; "-" &amp; T37</f>
        <v>-</v>
      </c>
      <c r="R38" s="1227"/>
      <c r="S38" s="1228"/>
      <c r="T38" s="1227"/>
      <c r="U38" s="1228"/>
      <c r="V38" s="562"/>
      <c r="W38" s="1202"/>
      <c r="X38" s="584"/>
      <c r="Y38" s="588"/>
      <c r="Z38" s="588" t="str">
        <f t="shared" si="0"/>
        <v/>
      </c>
      <c r="AA38" s="588"/>
      <c r="AB38" s="588"/>
      <c r="AC38" s="588"/>
      <c r="AD38" s="584"/>
      <c r="AE38" s="584"/>
      <c r="AF38" s="584"/>
      <c r="AG38" s="584"/>
      <c r="AH38" s="584"/>
      <c r="AI38" s="584"/>
      <c r="AJ38" s="584"/>
    </row>
    <row r="39" spans="1:36" s="523" customFormat="1" ht="15" customHeight="1">
      <c r="A39" s="1232"/>
      <c r="B39" s="1232"/>
      <c r="C39" s="1232"/>
      <c r="D39" s="1232"/>
      <c r="E39" s="1232"/>
      <c r="F39" s="1232"/>
      <c r="G39" s="848"/>
      <c r="H39" s="846"/>
      <c r="I39" s="1232"/>
      <c r="J39" s="1232"/>
      <c r="K39" s="853"/>
      <c r="L39" s="538"/>
      <c r="M39" s="557" t="s">
        <v>25</v>
      </c>
      <c r="N39" s="564"/>
      <c r="O39" s="564"/>
      <c r="P39" s="564"/>
      <c r="Q39" s="564"/>
      <c r="R39" s="564"/>
      <c r="S39" s="564"/>
      <c r="T39" s="564"/>
      <c r="U39" s="564"/>
      <c r="V39" s="560"/>
      <c r="W39" s="1202"/>
      <c r="X39" s="584"/>
      <c r="Y39" s="588"/>
      <c r="Z39" s="588" t="str">
        <f t="shared" si="0"/>
        <v>Добавить вид теплоносителя (параметры теплоносителя)</v>
      </c>
      <c r="AA39" s="588"/>
      <c r="AB39" s="588"/>
      <c r="AC39" s="588"/>
      <c r="AD39" s="584"/>
      <c r="AE39" s="584"/>
      <c r="AF39" s="584"/>
      <c r="AG39" s="584"/>
      <c r="AH39" s="584"/>
      <c r="AI39" s="584"/>
      <c r="AJ39" s="584"/>
    </row>
    <row r="40" spans="1:36" s="523" customFormat="1" ht="15" customHeight="1">
      <c r="A40" s="1232"/>
      <c r="B40" s="1232"/>
      <c r="C40" s="1232"/>
      <c r="D40" s="1232"/>
      <c r="E40" s="1232"/>
      <c r="F40" s="848"/>
      <c r="G40" s="848"/>
      <c r="H40" s="846"/>
      <c r="I40" s="1232"/>
      <c r="J40" s="848"/>
      <c r="K40" s="853"/>
      <c r="L40" s="538"/>
      <c r="M40" s="556" t="s">
        <v>11</v>
      </c>
      <c r="N40" s="564"/>
      <c r="O40" s="564"/>
      <c r="P40" s="564"/>
      <c r="Q40" s="564"/>
      <c r="R40" s="564"/>
      <c r="S40" s="564"/>
      <c r="T40" s="564"/>
      <c r="U40" s="563"/>
      <c r="V40" s="564"/>
      <c r="W40" s="664"/>
      <c r="X40" s="584"/>
      <c r="Y40" s="588"/>
      <c r="Z40" s="588" t="str">
        <f t="shared" si="0"/>
        <v>Добавить группу потребителей</v>
      </c>
      <c r="AA40" s="588"/>
      <c r="AB40" s="588"/>
      <c r="AC40" s="588"/>
      <c r="AD40" s="584"/>
      <c r="AE40" s="584"/>
      <c r="AF40" s="584"/>
      <c r="AG40" s="584"/>
      <c r="AH40" s="584"/>
      <c r="AI40" s="584"/>
      <c r="AJ40" s="584"/>
    </row>
    <row r="41" spans="1:36" s="523" customFormat="1" ht="15" customHeight="1">
      <c r="A41" s="1232"/>
      <c r="B41" s="1232"/>
      <c r="C41" s="1232"/>
      <c r="D41" s="1232"/>
      <c r="E41" s="852"/>
      <c r="F41" s="848"/>
      <c r="G41" s="848"/>
      <c r="H41" s="848"/>
      <c r="I41" s="844"/>
      <c r="J41" s="841"/>
      <c r="K41" s="851"/>
      <c r="L41" s="538"/>
      <c r="M41" s="551" t="s">
        <v>12</v>
      </c>
      <c r="N41" s="564"/>
      <c r="O41" s="564"/>
      <c r="P41" s="564"/>
      <c r="Q41" s="564"/>
      <c r="R41" s="564"/>
      <c r="S41" s="564"/>
      <c r="T41" s="564"/>
      <c r="U41" s="563"/>
      <c r="V41" s="564"/>
      <c r="W41" s="664"/>
      <c r="X41" s="584"/>
      <c r="Y41" s="588"/>
      <c r="Z41" s="588" t="str">
        <f t="shared" si="0"/>
        <v>Добавить схему подключения</v>
      </c>
      <c r="AA41" s="588"/>
      <c r="AB41" s="588"/>
      <c r="AC41" s="588"/>
      <c r="AD41" s="584"/>
      <c r="AE41" s="584"/>
      <c r="AF41" s="584"/>
      <c r="AG41" s="584"/>
      <c r="AH41" s="584"/>
      <c r="AI41" s="584"/>
      <c r="AJ41" s="584"/>
    </row>
    <row r="42" spans="1:36" s="523" customFormat="1" ht="15" customHeight="1">
      <c r="A42" s="1232"/>
      <c r="B42" s="1232"/>
      <c r="C42" s="1232"/>
      <c r="D42" s="852"/>
      <c r="E42" s="852"/>
      <c r="F42" s="848"/>
      <c r="G42" s="848"/>
      <c r="H42" s="848"/>
      <c r="I42" s="844"/>
      <c r="J42" s="841"/>
      <c r="K42" s="851"/>
      <c r="L42" s="538"/>
      <c r="M42" s="550" t="s">
        <v>17</v>
      </c>
      <c r="N42" s="564"/>
      <c r="O42" s="564"/>
      <c r="P42" s="564"/>
      <c r="Q42" s="564"/>
      <c r="R42" s="564"/>
      <c r="S42" s="564"/>
      <c r="T42" s="564"/>
      <c r="U42" s="563"/>
      <c r="V42" s="564"/>
      <c r="W42" s="664"/>
      <c r="X42" s="584"/>
      <c r="Y42" s="588"/>
      <c r="Z42" s="588" t="str">
        <f t="shared" si="0"/>
        <v>Добавить источник тепловой энергии</v>
      </c>
      <c r="AA42" s="588"/>
      <c r="AB42" s="588"/>
      <c r="AC42" s="588"/>
      <c r="AD42" s="584"/>
      <c r="AE42" s="584"/>
      <c r="AF42" s="584"/>
      <c r="AG42" s="584"/>
      <c r="AH42" s="584"/>
      <c r="AI42" s="584"/>
      <c r="AJ42" s="584"/>
    </row>
    <row r="43" spans="1:36" s="523" customFormat="1" ht="15" customHeight="1">
      <c r="A43" s="1232"/>
      <c r="B43" s="1232"/>
      <c r="C43" s="852"/>
      <c r="D43" s="852"/>
      <c r="E43" s="852"/>
      <c r="F43" s="852"/>
      <c r="G43" s="857"/>
      <c r="H43" s="844"/>
      <c r="I43" s="855"/>
      <c r="J43" s="841"/>
      <c r="K43" s="856"/>
      <c r="L43" s="538"/>
      <c r="M43" s="549" t="s">
        <v>18</v>
      </c>
      <c r="N43" s="564"/>
      <c r="O43" s="564"/>
      <c r="P43" s="564"/>
      <c r="Q43" s="564"/>
      <c r="R43" s="564"/>
      <c r="S43" s="564"/>
      <c r="T43" s="564"/>
      <c r="U43" s="563"/>
      <c r="V43" s="564"/>
      <c r="W43" s="664"/>
      <c r="X43" s="584"/>
      <c r="Y43" s="588"/>
      <c r="Z43" s="588" t="str">
        <f t="shared" si="0"/>
        <v>Добавить наименование системы теплоснабжения</v>
      </c>
      <c r="AA43" s="588"/>
      <c r="AB43" s="588"/>
      <c r="AC43" s="588"/>
      <c r="AD43" s="584"/>
      <c r="AE43" s="584"/>
      <c r="AF43" s="584"/>
      <c r="AG43" s="584"/>
      <c r="AH43" s="584"/>
      <c r="AI43" s="584"/>
      <c r="AJ43" s="584"/>
    </row>
    <row r="44" spans="1:36" s="523" customFormat="1" ht="15" customHeight="1">
      <c r="A44" s="1232"/>
      <c r="B44" s="852"/>
      <c r="C44" s="852"/>
      <c r="D44" s="852"/>
      <c r="E44" s="852"/>
      <c r="F44" s="852"/>
      <c r="G44" s="857"/>
      <c r="H44" s="844"/>
      <c r="I44" s="844"/>
      <c r="J44" s="841"/>
      <c r="K44" s="851"/>
      <c r="L44" s="538"/>
      <c r="M44" s="558" t="s">
        <v>19</v>
      </c>
      <c r="N44" s="564"/>
      <c r="O44" s="564"/>
      <c r="P44" s="564"/>
      <c r="Q44" s="564"/>
      <c r="R44" s="564"/>
      <c r="S44" s="564"/>
      <c r="T44" s="564"/>
      <c r="U44" s="563"/>
      <c r="V44" s="564"/>
      <c r="W44" s="664"/>
      <c r="X44" s="584"/>
      <c r="Y44" s="588"/>
      <c r="Z44" s="588" t="str">
        <f t="shared" si="0"/>
        <v>Добавить территорию действия тарифа</v>
      </c>
      <c r="AA44" s="588"/>
      <c r="AB44" s="588"/>
      <c r="AC44" s="588"/>
      <c r="AD44" s="584"/>
      <c r="AE44" s="584"/>
      <c r="AF44" s="584"/>
      <c r="AG44" s="584"/>
      <c r="AH44" s="584"/>
      <c r="AI44" s="584"/>
      <c r="AJ44" s="584"/>
    </row>
    <row r="45" spans="1:36" s="522" customFormat="1" ht="15" customHeight="1">
      <c r="A45" s="840"/>
      <c r="B45" s="840"/>
      <c r="C45" s="840"/>
      <c r="D45" s="840"/>
      <c r="E45" s="840"/>
      <c r="F45" s="840"/>
      <c r="G45" s="840"/>
      <c r="H45" s="840"/>
      <c r="I45" s="840"/>
      <c r="J45" s="840"/>
      <c r="K45" s="840"/>
      <c r="L45" s="492"/>
      <c r="M45" s="565" t="s">
        <v>309</v>
      </c>
      <c r="N45" s="564"/>
      <c r="O45" s="564"/>
      <c r="P45" s="564"/>
      <c r="Q45" s="564"/>
      <c r="R45" s="564"/>
      <c r="S45" s="564"/>
      <c r="T45" s="564"/>
      <c r="U45" s="563"/>
      <c r="V45" s="564"/>
      <c r="W45" s="664"/>
      <c r="X45" s="586"/>
      <c r="Y45" s="586"/>
      <c r="Z45" s="586"/>
      <c r="AA45" s="586"/>
      <c r="AB45" s="586"/>
      <c r="AC45" s="586"/>
      <c r="AD45" s="586"/>
      <c r="AE45" s="586"/>
      <c r="AF45" s="586"/>
      <c r="AG45" s="586"/>
      <c r="AH45" s="586"/>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6"/>
      <c r="Y47" s="216"/>
      <c r="Z47" s="216"/>
      <c r="AA47" s="216"/>
      <c r="AB47" s="216"/>
      <c r="AC47" s="216"/>
      <c r="AD47" s="216"/>
      <c r="AE47" s="216"/>
      <c r="AF47" s="216"/>
      <c r="AG47" s="216"/>
      <c r="AH47" s="216"/>
      <c r="AI47" s="216"/>
      <c r="AJ47" s="216"/>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32">
        <v>1</v>
      </c>
      <c r="B49" s="864"/>
      <c r="C49" s="864"/>
      <c r="D49" s="864"/>
      <c r="E49" s="865"/>
      <c r="F49" s="866"/>
      <c r="G49" s="866"/>
      <c r="H49" s="866"/>
      <c r="I49" s="867"/>
      <c r="J49" s="862"/>
      <c r="K49" s="869"/>
      <c r="L49" s="592">
        <f>mergeValue(A49)</f>
        <v>1</v>
      </c>
      <c r="M49" s="640" t="s">
        <v>20</v>
      </c>
      <c r="N49" s="645"/>
      <c r="O49" s="1292"/>
      <c r="P49" s="1293"/>
      <c r="Q49" s="1293"/>
      <c r="R49" s="1293"/>
      <c r="S49" s="1293"/>
      <c r="T49" s="1293"/>
      <c r="U49" s="1293"/>
      <c r="V49" s="1294"/>
      <c r="W49" s="629" t="s">
        <v>477</v>
      </c>
      <c r="X49" s="584"/>
      <c r="Y49" s="588"/>
      <c r="Z49" s="588" t="str">
        <f t="shared" ref="Z49:Z62" si="1">IF(M49="","",M49 )</f>
        <v>Наименование тарифа</v>
      </c>
      <c r="AA49" s="588"/>
      <c r="AB49" s="588"/>
      <c r="AC49" s="588"/>
      <c r="AD49" s="584"/>
      <c r="AE49" s="584"/>
      <c r="AF49" s="584"/>
      <c r="AG49" s="584"/>
      <c r="AH49" s="584"/>
      <c r="AI49" s="584"/>
      <c r="AJ49" s="584"/>
    </row>
    <row r="50" spans="1:36" s="523" customFormat="1" ht="22.5">
      <c r="A50" s="1232"/>
      <c r="B50" s="1232">
        <v>1</v>
      </c>
      <c r="C50" s="864"/>
      <c r="D50" s="864"/>
      <c r="E50" s="866"/>
      <c r="F50" s="866"/>
      <c r="G50" s="866"/>
      <c r="H50" s="866"/>
      <c r="I50" s="861"/>
      <c r="J50" s="860"/>
      <c r="K50" s="863"/>
      <c r="L50" s="592" t="str">
        <f>mergeValue(A50) &amp;"."&amp; mergeValue(B50)</f>
        <v>1.1</v>
      </c>
      <c r="M50" s="546" t="s">
        <v>16</v>
      </c>
      <c r="N50" s="645"/>
      <c r="O50" s="1292"/>
      <c r="P50" s="1293"/>
      <c r="Q50" s="1293"/>
      <c r="R50" s="1293"/>
      <c r="S50" s="1293"/>
      <c r="T50" s="1293"/>
      <c r="U50" s="1293"/>
      <c r="V50" s="1294"/>
      <c r="W50" s="629" t="s">
        <v>478</v>
      </c>
      <c r="X50" s="584"/>
      <c r="Y50" s="588"/>
      <c r="Z50" s="588" t="str">
        <f t="shared" si="1"/>
        <v>Территория действия тарифа</v>
      </c>
      <c r="AA50" s="588"/>
      <c r="AB50" s="588"/>
      <c r="AC50" s="588"/>
      <c r="AD50" s="584"/>
      <c r="AE50" s="584"/>
      <c r="AF50" s="584"/>
      <c r="AG50" s="584"/>
      <c r="AH50" s="584"/>
      <c r="AI50" s="584"/>
      <c r="AJ50" s="584"/>
    </row>
    <row r="51" spans="1:36" s="523" customFormat="1" ht="22.5">
      <c r="A51" s="1232"/>
      <c r="B51" s="1232"/>
      <c r="C51" s="1232">
        <v>1</v>
      </c>
      <c r="D51" s="864"/>
      <c r="E51" s="866"/>
      <c r="F51" s="866"/>
      <c r="G51" s="866"/>
      <c r="H51" s="866"/>
      <c r="I51" s="868"/>
      <c r="J51" s="860"/>
      <c r="K51" s="863"/>
      <c r="L51" s="592" t="str">
        <f>mergeValue(A51) &amp;"."&amp; mergeValue(B51)&amp;"."&amp; mergeValue(C51)</f>
        <v>1.1.1</v>
      </c>
      <c r="M51" s="547" t="s">
        <v>7</v>
      </c>
      <c r="N51" s="645"/>
      <c r="O51" s="1292"/>
      <c r="P51" s="1293"/>
      <c r="Q51" s="1293"/>
      <c r="R51" s="1293"/>
      <c r="S51" s="1293"/>
      <c r="T51" s="1293"/>
      <c r="U51" s="1293"/>
      <c r="V51" s="1294"/>
      <c r="W51" s="629" t="s">
        <v>634</v>
      </c>
      <c r="X51" s="584"/>
      <c r="Y51" s="588"/>
      <c r="Z51" s="588" t="str">
        <f t="shared" si="1"/>
        <v xml:space="preserve">Наименование системы теплоснабжения </v>
      </c>
      <c r="AA51" s="588"/>
      <c r="AB51" s="588"/>
      <c r="AC51" s="588"/>
      <c r="AD51" s="584"/>
      <c r="AE51" s="584"/>
      <c r="AF51" s="584"/>
      <c r="AG51" s="584"/>
      <c r="AH51" s="584"/>
      <c r="AI51" s="584"/>
      <c r="AJ51" s="584"/>
    </row>
    <row r="52" spans="1:36" s="523" customFormat="1" ht="22.5">
      <c r="A52" s="1232"/>
      <c r="B52" s="1232"/>
      <c r="C52" s="1232"/>
      <c r="D52" s="1232">
        <v>1</v>
      </c>
      <c r="E52" s="866"/>
      <c r="F52" s="866"/>
      <c r="G52" s="866"/>
      <c r="H52" s="866"/>
      <c r="I52" s="868"/>
      <c r="J52" s="860"/>
      <c r="K52" s="863"/>
      <c r="L52" s="592" t="str">
        <f>mergeValue(A52) &amp;"."&amp; mergeValue(B52)&amp;"."&amp; mergeValue(C52)&amp;"."&amp; mergeValue(D52)</f>
        <v>1.1.1.1</v>
      </c>
      <c r="M52" s="548" t="s">
        <v>22</v>
      </c>
      <c r="N52" s="645"/>
      <c r="O52" s="1292"/>
      <c r="P52" s="1293"/>
      <c r="Q52" s="1293"/>
      <c r="R52" s="1293"/>
      <c r="S52" s="1293"/>
      <c r="T52" s="1293"/>
      <c r="U52" s="1293"/>
      <c r="V52" s="1294"/>
      <c r="W52" s="629" t="s">
        <v>635</v>
      </c>
      <c r="X52" s="584"/>
      <c r="Y52" s="588"/>
      <c r="Z52" s="588" t="str">
        <f t="shared" si="1"/>
        <v xml:space="preserve">Источник тепловой энергии  </v>
      </c>
      <c r="AA52" s="588"/>
      <c r="AB52" s="588"/>
      <c r="AC52" s="588"/>
      <c r="AD52" s="584"/>
      <c r="AE52" s="584"/>
      <c r="AF52" s="584"/>
      <c r="AG52" s="584"/>
      <c r="AH52" s="584"/>
      <c r="AI52" s="584"/>
      <c r="AJ52" s="584"/>
    </row>
    <row r="53" spans="1:36" s="523" customFormat="1" ht="101.25">
      <c r="A53" s="1232"/>
      <c r="B53" s="1232"/>
      <c r="C53" s="1232"/>
      <c r="D53" s="1232"/>
      <c r="E53" s="1232">
        <v>1</v>
      </c>
      <c r="F53" s="866"/>
      <c r="G53" s="866"/>
      <c r="H53" s="864">
        <v>1</v>
      </c>
      <c r="I53" s="1232">
        <v>1</v>
      </c>
      <c r="J53" s="866"/>
      <c r="K53" s="871"/>
      <c r="L53" s="592" t="str">
        <f>mergeValue(A53) &amp;"."&amp; mergeValue(B53)&amp;"."&amp; mergeValue(C53)&amp;"."&amp; mergeValue(D53)&amp;"."&amp; mergeValue(E53)</f>
        <v>1.1.1.1.1</v>
      </c>
      <c r="M53" s="554" t="s">
        <v>9</v>
      </c>
      <c r="N53" s="645"/>
      <c r="O53" s="1235"/>
      <c r="P53" s="1236"/>
      <c r="Q53" s="1236"/>
      <c r="R53" s="1236"/>
      <c r="S53" s="1236"/>
      <c r="T53" s="1236"/>
      <c r="U53" s="1236"/>
      <c r="V53" s="1237"/>
      <c r="W53" s="629" t="s">
        <v>639</v>
      </c>
      <c r="X53" s="584"/>
      <c r="Y53" s="588"/>
      <c r="Z53" s="588" t="str">
        <f t="shared" si="1"/>
        <v>Схема подключения теплопотребляющей установки к коллектору источника тепловой энергии</v>
      </c>
      <c r="AA53" s="588"/>
      <c r="AB53" s="588"/>
      <c r="AC53" s="588"/>
      <c r="AD53" s="584"/>
      <c r="AE53" s="584"/>
      <c r="AF53" s="584"/>
      <c r="AG53" s="584"/>
      <c r="AH53" s="584"/>
      <c r="AI53" s="584"/>
      <c r="AJ53" s="584"/>
    </row>
    <row r="54" spans="1:36" s="523" customFormat="1" ht="90">
      <c r="A54" s="1232"/>
      <c r="B54" s="1232"/>
      <c r="C54" s="1232"/>
      <c r="D54" s="1232"/>
      <c r="E54" s="1232"/>
      <c r="F54" s="1232">
        <v>1</v>
      </c>
      <c r="G54" s="864"/>
      <c r="H54" s="864"/>
      <c r="I54" s="1232"/>
      <c r="J54" s="1232">
        <v>1</v>
      </c>
      <c r="K54" s="872"/>
      <c r="L54" s="592" t="str">
        <f>mergeValue(A54) &amp;"."&amp; mergeValue(B54)&amp;"."&amp; mergeValue(C54)&amp;"."&amp; mergeValue(D54)&amp;"."&amp; mergeValue(E54)&amp;"."&amp; mergeValue(F54)</f>
        <v>1.1.1.1.1.1</v>
      </c>
      <c r="M54" s="555" t="s">
        <v>10</v>
      </c>
      <c r="N54" s="645"/>
      <c r="O54" s="1235"/>
      <c r="P54" s="1236"/>
      <c r="Q54" s="1236"/>
      <c r="R54" s="1236"/>
      <c r="S54" s="1236"/>
      <c r="T54" s="1236"/>
      <c r="U54" s="1236"/>
      <c r="V54" s="1237"/>
      <c r="W54" s="629" t="s">
        <v>637</v>
      </c>
      <c r="X54" s="584"/>
      <c r="Y54" s="588"/>
      <c r="Z54" s="588" t="str">
        <f t="shared" si="1"/>
        <v>Группа потребителей</v>
      </c>
      <c r="AA54" s="588"/>
      <c r="AB54" s="588"/>
      <c r="AC54" s="588"/>
      <c r="AD54" s="584"/>
      <c r="AE54" s="584"/>
      <c r="AF54" s="584"/>
      <c r="AG54" s="584"/>
      <c r="AH54" s="584"/>
      <c r="AI54" s="584"/>
      <c r="AJ54" s="584"/>
    </row>
    <row r="55" spans="1:36" s="523" customFormat="1" ht="195.75" customHeight="1">
      <c r="A55" s="1232"/>
      <c r="B55" s="1232"/>
      <c r="C55" s="1232"/>
      <c r="D55" s="1232"/>
      <c r="E55" s="1232"/>
      <c r="F55" s="1232"/>
      <c r="G55" s="864">
        <v>1</v>
      </c>
      <c r="H55" s="864"/>
      <c r="I55" s="1232"/>
      <c r="J55" s="1232"/>
      <c r="K55" s="872">
        <v>1</v>
      </c>
      <c r="L55" s="592" t="str">
        <f>mergeValue(A55) &amp;"."&amp; mergeValue(B55)&amp;"."&amp; mergeValue(C55)&amp;"."&amp; mergeValue(D55)&amp;"."&amp; mergeValue(E55)&amp;"."&amp; mergeValue(F55)&amp;"."&amp; mergeValue(G55)</f>
        <v>1.1.1.1.1.1.1</v>
      </c>
      <c r="M55" s="1068"/>
      <c r="N55" s="645"/>
      <c r="O55" s="562"/>
      <c r="P55" s="562"/>
      <c r="Q55" s="1092"/>
      <c r="R55" s="1227"/>
      <c r="S55" s="1228" t="s">
        <v>84</v>
      </c>
      <c r="T55" s="1227"/>
      <c r="U55" s="1228" t="s">
        <v>84</v>
      </c>
      <c r="V55" s="562"/>
      <c r="W55" s="1202" t="s">
        <v>656</v>
      </c>
      <c r="X55" s="584" t="str">
        <f>strCheckDate(O56:V56)</f>
        <v/>
      </c>
      <c r="Y55" s="588"/>
      <c r="Z55" s="588" t="str">
        <f t="shared" si="1"/>
        <v/>
      </c>
      <c r="AA55" s="588"/>
      <c r="AB55" s="588"/>
      <c r="AC55" s="588"/>
      <c r="AD55" s="584"/>
      <c r="AE55" s="584"/>
      <c r="AF55" s="584"/>
      <c r="AG55" s="584"/>
      <c r="AH55" s="584"/>
      <c r="AI55" s="584"/>
      <c r="AJ55" s="584"/>
    </row>
    <row r="56" spans="1:36" s="523" customFormat="1" ht="14.25" hidden="1" customHeight="1">
      <c r="A56" s="1232"/>
      <c r="B56" s="1232"/>
      <c r="C56" s="1232"/>
      <c r="D56" s="1232"/>
      <c r="E56" s="1232"/>
      <c r="F56" s="1232"/>
      <c r="G56" s="864"/>
      <c r="H56" s="864"/>
      <c r="I56" s="1232"/>
      <c r="J56" s="1232"/>
      <c r="K56" s="872"/>
      <c r="L56" s="599"/>
      <c r="M56" s="645"/>
      <c r="N56" s="645"/>
      <c r="O56" s="562"/>
      <c r="P56" s="562"/>
      <c r="Q56" s="583" t="str">
        <f>R55 &amp; "-" &amp; T55</f>
        <v>-</v>
      </c>
      <c r="R56" s="1227"/>
      <c r="S56" s="1228"/>
      <c r="T56" s="1227"/>
      <c r="U56" s="1228"/>
      <c r="V56" s="562"/>
      <c r="W56" s="1202"/>
      <c r="X56" s="584"/>
      <c r="Y56" s="588"/>
      <c r="Z56" s="588" t="str">
        <f t="shared" si="1"/>
        <v/>
      </c>
      <c r="AA56" s="588"/>
      <c r="AB56" s="588"/>
      <c r="AC56" s="588"/>
      <c r="AD56" s="584"/>
      <c r="AE56" s="584"/>
      <c r="AF56" s="584"/>
      <c r="AG56" s="584"/>
      <c r="AH56" s="584"/>
      <c r="AI56" s="584"/>
      <c r="AJ56" s="584"/>
    </row>
    <row r="57" spans="1:36" s="523" customFormat="1" ht="15" customHeight="1">
      <c r="A57" s="1232"/>
      <c r="B57" s="1232"/>
      <c r="C57" s="1232"/>
      <c r="D57" s="1232"/>
      <c r="E57" s="1232"/>
      <c r="F57" s="1232"/>
      <c r="G57" s="866"/>
      <c r="H57" s="864"/>
      <c r="I57" s="1232"/>
      <c r="J57" s="1232"/>
      <c r="K57" s="871"/>
      <c r="L57" s="538"/>
      <c r="M57" s="557" t="s">
        <v>25</v>
      </c>
      <c r="N57" s="564"/>
      <c r="O57" s="564"/>
      <c r="P57" s="564"/>
      <c r="Q57" s="564"/>
      <c r="R57" s="564"/>
      <c r="S57" s="564"/>
      <c r="T57" s="564"/>
      <c r="U57" s="564"/>
      <c r="V57" s="560"/>
      <c r="W57" s="1202"/>
      <c r="X57" s="584"/>
      <c r="Y57" s="588"/>
      <c r="Z57" s="588" t="str">
        <f t="shared" si="1"/>
        <v>Добавить вид теплоносителя (параметры теплоносителя)</v>
      </c>
      <c r="AA57" s="588"/>
      <c r="AB57" s="588"/>
      <c r="AC57" s="588"/>
      <c r="AD57" s="584"/>
      <c r="AE57" s="584"/>
      <c r="AF57" s="584"/>
      <c r="AG57" s="584"/>
      <c r="AH57" s="584"/>
      <c r="AI57" s="584"/>
      <c r="AJ57" s="584"/>
    </row>
    <row r="58" spans="1:36" s="523" customFormat="1" ht="15" customHeight="1">
      <c r="A58" s="1232"/>
      <c r="B58" s="1232"/>
      <c r="C58" s="1232"/>
      <c r="D58" s="1232"/>
      <c r="E58" s="1232"/>
      <c r="F58" s="866"/>
      <c r="G58" s="866"/>
      <c r="H58" s="864"/>
      <c r="I58" s="1232"/>
      <c r="J58" s="866"/>
      <c r="K58" s="871"/>
      <c r="L58" s="538"/>
      <c r="M58" s="556" t="s">
        <v>11</v>
      </c>
      <c r="N58" s="564"/>
      <c r="O58" s="564"/>
      <c r="P58" s="564"/>
      <c r="Q58" s="564"/>
      <c r="R58" s="564"/>
      <c r="S58" s="564"/>
      <c r="T58" s="564"/>
      <c r="U58" s="563"/>
      <c r="V58" s="564"/>
      <c r="W58" s="664"/>
      <c r="X58" s="584"/>
      <c r="Y58" s="588"/>
      <c r="Z58" s="588" t="str">
        <f t="shared" si="1"/>
        <v>Добавить группу потребителей</v>
      </c>
      <c r="AA58" s="588"/>
      <c r="AB58" s="588"/>
      <c r="AC58" s="588"/>
      <c r="AD58" s="584"/>
      <c r="AE58" s="584"/>
      <c r="AF58" s="584"/>
      <c r="AG58" s="584"/>
      <c r="AH58" s="584"/>
      <c r="AI58" s="584"/>
      <c r="AJ58" s="584"/>
    </row>
    <row r="59" spans="1:36" s="523" customFormat="1" ht="15" customHeight="1">
      <c r="A59" s="1232"/>
      <c r="B59" s="1232"/>
      <c r="C59" s="1232"/>
      <c r="D59" s="1232"/>
      <c r="E59" s="870"/>
      <c r="F59" s="866"/>
      <c r="G59" s="866"/>
      <c r="H59" s="866"/>
      <c r="I59" s="862"/>
      <c r="J59" s="859"/>
      <c r="K59" s="869"/>
      <c r="L59" s="538"/>
      <c r="M59" s="551" t="s">
        <v>12</v>
      </c>
      <c r="N59" s="564"/>
      <c r="O59" s="564"/>
      <c r="P59" s="564"/>
      <c r="Q59" s="564"/>
      <c r="R59" s="564"/>
      <c r="S59" s="564"/>
      <c r="T59" s="564"/>
      <c r="U59" s="563"/>
      <c r="V59" s="564"/>
      <c r="W59" s="664"/>
      <c r="X59" s="584"/>
      <c r="Y59" s="588"/>
      <c r="Z59" s="588" t="str">
        <f t="shared" si="1"/>
        <v>Добавить схему подключения</v>
      </c>
      <c r="AA59" s="588"/>
      <c r="AB59" s="588"/>
      <c r="AC59" s="588"/>
      <c r="AD59" s="584"/>
      <c r="AE59" s="584"/>
      <c r="AF59" s="584"/>
      <c r="AG59" s="584"/>
      <c r="AH59" s="584"/>
      <c r="AI59" s="584"/>
      <c r="AJ59" s="584"/>
    </row>
    <row r="60" spans="1:36" s="523" customFormat="1" ht="15" customHeight="1">
      <c r="A60" s="1232"/>
      <c r="B60" s="1232"/>
      <c r="C60" s="1232"/>
      <c r="D60" s="870"/>
      <c r="E60" s="870"/>
      <c r="F60" s="866"/>
      <c r="G60" s="866"/>
      <c r="H60" s="866"/>
      <c r="I60" s="862"/>
      <c r="J60" s="859"/>
      <c r="K60" s="869"/>
      <c r="L60" s="538"/>
      <c r="M60" s="550" t="s">
        <v>17</v>
      </c>
      <c r="N60" s="564"/>
      <c r="O60" s="564"/>
      <c r="P60" s="564"/>
      <c r="Q60" s="564"/>
      <c r="R60" s="564"/>
      <c r="S60" s="564"/>
      <c r="T60" s="564"/>
      <c r="U60" s="563"/>
      <c r="V60" s="564"/>
      <c r="W60" s="664"/>
      <c r="X60" s="584"/>
      <c r="Y60" s="588"/>
      <c r="Z60" s="588" t="str">
        <f t="shared" si="1"/>
        <v>Добавить источник тепловой энергии</v>
      </c>
      <c r="AA60" s="588"/>
      <c r="AB60" s="588"/>
      <c r="AC60" s="588"/>
      <c r="AD60" s="584"/>
      <c r="AE60" s="584"/>
      <c r="AF60" s="584"/>
      <c r="AG60" s="584"/>
      <c r="AH60" s="584"/>
      <c r="AI60" s="584"/>
      <c r="AJ60" s="584"/>
    </row>
    <row r="61" spans="1:36" s="523" customFormat="1" ht="15" customHeight="1">
      <c r="A61" s="1232"/>
      <c r="B61" s="1232"/>
      <c r="C61" s="870"/>
      <c r="D61" s="870"/>
      <c r="E61" s="870"/>
      <c r="F61" s="870"/>
      <c r="G61" s="875"/>
      <c r="H61" s="862"/>
      <c r="I61" s="873"/>
      <c r="J61" s="859"/>
      <c r="K61" s="874"/>
      <c r="L61" s="538"/>
      <c r="M61" s="549" t="s">
        <v>18</v>
      </c>
      <c r="N61" s="564"/>
      <c r="O61" s="564"/>
      <c r="P61" s="564"/>
      <c r="Q61" s="564"/>
      <c r="R61" s="564"/>
      <c r="S61" s="564"/>
      <c r="T61" s="564"/>
      <c r="U61" s="563"/>
      <c r="V61" s="564"/>
      <c r="W61" s="664"/>
      <c r="X61" s="584"/>
      <c r="Y61" s="588"/>
      <c r="Z61" s="588" t="str">
        <f t="shared" si="1"/>
        <v>Добавить наименование системы теплоснабжения</v>
      </c>
      <c r="AA61" s="588"/>
      <c r="AB61" s="588"/>
      <c r="AC61" s="588"/>
      <c r="AD61" s="584"/>
      <c r="AE61" s="584"/>
      <c r="AF61" s="584"/>
      <c r="AG61" s="584"/>
      <c r="AH61" s="584"/>
      <c r="AI61" s="584"/>
      <c r="AJ61" s="584"/>
    </row>
    <row r="62" spans="1:36" s="523" customFormat="1" ht="15" customHeight="1">
      <c r="A62" s="1232"/>
      <c r="B62" s="870"/>
      <c r="C62" s="870"/>
      <c r="D62" s="870"/>
      <c r="E62" s="870"/>
      <c r="F62" s="870"/>
      <c r="G62" s="875"/>
      <c r="H62" s="862"/>
      <c r="I62" s="862"/>
      <c r="J62" s="859"/>
      <c r="K62" s="869"/>
      <c r="L62" s="538"/>
      <c r="M62" s="558" t="s">
        <v>19</v>
      </c>
      <c r="N62" s="564"/>
      <c r="O62" s="564"/>
      <c r="P62" s="564"/>
      <c r="Q62" s="564"/>
      <c r="R62" s="564"/>
      <c r="S62" s="564"/>
      <c r="T62" s="564"/>
      <c r="U62" s="563"/>
      <c r="V62" s="564"/>
      <c r="W62" s="664"/>
      <c r="X62" s="584"/>
      <c r="Y62" s="588"/>
      <c r="Z62" s="588" t="str">
        <f t="shared" si="1"/>
        <v>Добавить территорию действия тарифа</v>
      </c>
      <c r="AA62" s="588"/>
      <c r="AB62" s="588"/>
      <c r="AC62" s="588"/>
      <c r="AD62" s="584"/>
      <c r="AE62" s="584"/>
      <c r="AF62" s="584"/>
      <c r="AG62" s="584"/>
      <c r="AH62" s="584"/>
      <c r="AI62" s="584"/>
      <c r="AJ62" s="584"/>
    </row>
    <row r="63" spans="1:36" s="522" customFormat="1" ht="15" customHeight="1">
      <c r="A63" s="858"/>
      <c r="B63" s="858"/>
      <c r="C63" s="858"/>
      <c r="D63" s="858"/>
      <c r="E63" s="858"/>
      <c r="F63" s="858"/>
      <c r="G63" s="858"/>
      <c r="H63" s="858"/>
      <c r="I63" s="858"/>
      <c r="J63" s="858"/>
      <c r="K63" s="858"/>
      <c r="L63" s="492"/>
      <c r="M63" s="565" t="s">
        <v>309</v>
      </c>
      <c r="N63" s="564"/>
      <c r="O63" s="564"/>
      <c r="P63" s="564"/>
      <c r="Q63" s="564"/>
      <c r="R63" s="564"/>
      <c r="S63" s="564"/>
      <c r="T63" s="564"/>
      <c r="U63" s="563"/>
      <c r="V63" s="764"/>
      <c r="W63" s="764"/>
      <c r="X63" s="764"/>
      <c r="Y63" s="764"/>
      <c r="Z63" s="764"/>
      <c r="AA63" s="764"/>
      <c r="AB63" s="763"/>
      <c r="AC63" s="764"/>
      <c r="AD63" s="664"/>
      <c r="AE63" s="586"/>
      <c r="AF63" s="586"/>
      <c r="AG63" s="586"/>
      <c r="AH63" s="586"/>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6"/>
      <c r="Y65" s="216"/>
      <c r="Z65" s="216"/>
      <c r="AA65" s="216"/>
      <c r="AB65" s="216"/>
      <c r="AC65" s="216"/>
      <c r="AD65" s="216"/>
      <c r="AE65" s="216"/>
      <c r="AF65" s="216"/>
      <c r="AG65" s="216"/>
      <c r="AH65" s="216"/>
      <c r="AI65" s="216"/>
      <c r="AJ65" s="216"/>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32">
        <v>1</v>
      </c>
      <c r="B67" s="882"/>
      <c r="C67" s="882"/>
      <c r="D67" s="882"/>
      <c r="E67" s="883"/>
      <c r="F67" s="884"/>
      <c r="G67" s="884"/>
      <c r="H67" s="884"/>
      <c r="I67" s="885"/>
      <c r="J67" s="880"/>
      <c r="K67" s="887"/>
      <c r="L67" s="592">
        <f>mergeValue(A67)</f>
        <v>1</v>
      </c>
      <c r="M67" s="640" t="s">
        <v>20</v>
      </c>
      <c r="N67" s="645"/>
      <c r="O67" s="1292"/>
      <c r="P67" s="1293"/>
      <c r="Q67" s="1293"/>
      <c r="R67" s="1293"/>
      <c r="S67" s="1293"/>
      <c r="T67" s="1293"/>
      <c r="U67" s="1293"/>
      <c r="V67" s="1294"/>
      <c r="W67" s="629" t="s">
        <v>477</v>
      </c>
      <c r="X67" s="584"/>
      <c r="Y67" s="588"/>
      <c r="Z67" s="588" t="str">
        <f t="shared" ref="Z67:Z80" si="2">IF(M67="","",M67 )</f>
        <v>Наименование тарифа</v>
      </c>
      <c r="AA67" s="588"/>
      <c r="AB67" s="588"/>
      <c r="AC67" s="588"/>
      <c r="AD67" s="584"/>
      <c r="AE67" s="584"/>
      <c r="AF67" s="584"/>
      <c r="AG67" s="584"/>
      <c r="AH67" s="584"/>
      <c r="AI67" s="584"/>
      <c r="AJ67" s="584"/>
    </row>
    <row r="68" spans="1:36" s="523" customFormat="1" ht="22.5">
      <c r="A68" s="1232"/>
      <c r="B68" s="1232">
        <v>1</v>
      </c>
      <c r="C68" s="882"/>
      <c r="D68" s="882"/>
      <c r="E68" s="884"/>
      <c r="F68" s="884"/>
      <c r="G68" s="884"/>
      <c r="H68" s="884"/>
      <c r="I68" s="879"/>
      <c r="J68" s="878"/>
      <c r="K68" s="881"/>
      <c r="L68" s="592" t="str">
        <f>mergeValue(A68) &amp;"."&amp; mergeValue(B68)</f>
        <v>1.1</v>
      </c>
      <c r="M68" s="546" t="s">
        <v>16</v>
      </c>
      <c r="N68" s="645"/>
      <c r="O68" s="1292"/>
      <c r="P68" s="1293"/>
      <c r="Q68" s="1293"/>
      <c r="R68" s="1293"/>
      <c r="S68" s="1293"/>
      <c r="T68" s="1293"/>
      <c r="U68" s="1293"/>
      <c r="V68" s="1294"/>
      <c r="W68" s="629" t="s">
        <v>478</v>
      </c>
      <c r="X68" s="584"/>
      <c r="Y68" s="588"/>
      <c r="Z68" s="588" t="str">
        <f t="shared" si="2"/>
        <v>Территория действия тарифа</v>
      </c>
      <c r="AA68" s="588"/>
      <c r="AB68" s="588"/>
      <c r="AC68" s="588"/>
      <c r="AD68" s="584"/>
      <c r="AE68" s="584"/>
      <c r="AF68" s="584"/>
      <c r="AG68" s="584"/>
      <c r="AH68" s="584"/>
      <c r="AI68" s="584"/>
      <c r="AJ68" s="584"/>
    </row>
    <row r="69" spans="1:36" s="523" customFormat="1" ht="22.5">
      <c r="A69" s="1232"/>
      <c r="B69" s="1232"/>
      <c r="C69" s="1232">
        <v>1</v>
      </c>
      <c r="D69" s="882"/>
      <c r="E69" s="884"/>
      <c r="F69" s="884"/>
      <c r="G69" s="884"/>
      <c r="H69" s="884"/>
      <c r="I69" s="886"/>
      <c r="J69" s="878"/>
      <c r="K69" s="881"/>
      <c r="L69" s="592" t="str">
        <f>mergeValue(A69) &amp;"."&amp; mergeValue(B69)&amp;"."&amp; mergeValue(C69)</f>
        <v>1.1.1</v>
      </c>
      <c r="M69" s="547" t="s">
        <v>7</v>
      </c>
      <c r="N69" s="645"/>
      <c r="O69" s="1292"/>
      <c r="P69" s="1293"/>
      <c r="Q69" s="1293"/>
      <c r="R69" s="1293"/>
      <c r="S69" s="1293"/>
      <c r="T69" s="1293"/>
      <c r="U69" s="1293"/>
      <c r="V69" s="1294"/>
      <c r="W69" s="629" t="s">
        <v>634</v>
      </c>
      <c r="X69" s="584"/>
      <c r="Y69" s="588"/>
      <c r="Z69" s="588" t="str">
        <f t="shared" si="2"/>
        <v xml:space="preserve">Наименование системы теплоснабжения </v>
      </c>
      <c r="AA69" s="588"/>
      <c r="AB69" s="588"/>
      <c r="AC69" s="588"/>
      <c r="AD69" s="584"/>
      <c r="AE69" s="584"/>
      <c r="AF69" s="584"/>
      <c r="AG69" s="584"/>
      <c r="AH69" s="584"/>
      <c r="AI69" s="584"/>
      <c r="AJ69" s="584"/>
    </row>
    <row r="70" spans="1:36" s="523" customFormat="1" ht="22.5">
      <c r="A70" s="1232"/>
      <c r="B70" s="1232"/>
      <c r="C70" s="1232"/>
      <c r="D70" s="1232">
        <v>1</v>
      </c>
      <c r="E70" s="884"/>
      <c r="F70" s="884"/>
      <c r="G70" s="884"/>
      <c r="H70" s="884"/>
      <c r="I70" s="886"/>
      <c r="J70" s="878"/>
      <c r="K70" s="881"/>
      <c r="L70" s="592" t="str">
        <f>mergeValue(A70) &amp;"."&amp; mergeValue(B70)&amp;"."&amp; mergeValue(C70)&amp;"."&amp; mergeValue(D70)</f>
        <v>1.1.1.1</v>
      </c>
      <c r="M70" s="548" t="s">
        <v>22</v>
      </c>
      <c r="N70" s="645"/>
      <c r="O70" s="1292"/>
      <c r="P70" s="1293"/>
      <c r="Q70" s="1293"/>
      <c r="R70" s="1293"/>
      <c r="S70" s="1293"/>
      <c r="T70" s="1293"/>
      <c r="U70" s="1293"/>
      <c r="V70" s="1294"/>
      <c r="W70" s="629" t="s">
        <v>635</v>
      </c>
      <c r="X70" s="584"/>
      <c r="Y70" s="588"/>
      <c r="Z70" s="588" t="str">
        <f t="shared" si="2"/>
        <v xml:space="preserve">Источник тепловой энергии  </v>
      </c>
      <c r="AA70" s="588"/>
      <c r="AB70" s="588"/>
      <c r="AC70" s="588"/>
      <c r="AD70" s="584"/>
      <c r="AE70" s="584"/>
      <c r="AF70" s="584"/>
      <c r="AG70" s="584"/>
      <c r="AH70" s="584"/>
      <c r="AI70" s="584"/>
      <c r="AJ70" s="584"/>
    </row>
    <row r="71" spans="1:36" s="523" customFormat="1" ht="101.25">
      <c r="A71" s="1232"/>
      <c r="B71" s="1232"/>
      <c r="C71" s="1232"/>
      <c r="D71" s="1232"/>
      <c r="E71" s="1232">
        <v>1</v>
      </c>
      <c r="F71" s="884"/>
      <c r="G71" s="884"/>
      <c r="H71" s="882">
        <v>1</v>
      </c>
      <c r="I71" s="1232">
        <v>1</v>
      </c>
      <c r="J71" s="884"/>
      <c r="K71" s="889"/>
      <c r="L71" s="592" t="str">
        <f>mergeValue(A71) &amp;"."&amp; mergeValue(B71)&amp;"."&amp; mergeValue(C71)&amp;"."&amp; mergeValue(D71)&amp;"."&amp; mergeValue(E71)</f>
        <v>1.1.1.1.1</v>
      </c>
      <c r="M71" s="554" t="s">
        <v>9</v>
      </c>
      <c r="N71" s="645"/>
      <c r="O71" s="1235"/>
      <c r="P71" s="1236"/>
      <c r="Q71" s="1236"/>
      <c r="R71" s="1236"/>
      <c r="S71" s="1236"/>
      <c r="T71" s="1236"/>
      <c r="U71" s="1236"/>
      <c r="V71" s="1237"/>
      <c r="W71" s="629" t="s">
        <v>639</v>
      </c>
      <c r="X71" s="584"/>
      <c r="Y71" s="588"/>
      <c r="Z71" s="588" t="str">
        <f t="shared" si="2"/>
        <v>Схема подключения теплопотребляющей установки к коллектору источника тепловой энергии</v>
      </c>
      <c r="AA71" s="588"/>
      <c r="AB71" s="588"/>
      <c r="AC71" s="588"/>
      <c r="AD71" s="584"/>
      <c r="AE71" s="584"/>
      <c r="AF71" s="584"/>
      <c r="AG71" s="584"/>
      <c r="AH71" s="584"/>
      <c r="AI71" s="584"/>
      <c r="AJ71" s="584"/>
    </row>
    <row r="72" spans="1:36" s="523" customFormat="1" ht="90">
      <c r="A72" s="1232"/>
      <c r="B72" s="1232"/>
      <c r="C72" s="1232"/>
      <c r="D72" s="1232"/>
      <c r="E72" s="1232"/>
      <c r="F72" s="1232">
        <v>1</v>
      </c>
      <c r="G72" s="882"/>
      <c r="H72" s="882"/>
      <c r="I72" s="1232"/>
      <c r="J72" s="1232">
        <v>1</v>
      </c>
      <c r="K72" s="890"/>
      <c r="L72" s="592" t="str">
        <f>mergeValue(A72) &amp;"."&amp; mergeValue(B72)&amp;"."&amp; mergeValue(C72)&amp;"."&amp; mergeValue(D72)&amp;"."&amp; mergeValue(E72)&amp;"."&amp; mergeValue(F72)</f>
        <v>1.1.1.1.1.1</v>
      </c>
      <c r="M72" s="555" t="s">
        <v>10</v>
      </c>
      <c r="N72" s="645"/>
      <c r="O72" s="1235"/>
      <c r="P72" s="1236"/>
      <c r="Q72" s="1236"/>
      <c r="R72" s="1236"/>
      <c r="S72" s="1236"/>
      <c r="T72" s="1236"/>
      <c r="U72" s="1236"/>
      <c r="V72" s="1237"/>
      <c r="W72" s="629" t="s">
        <v>637</v>
      </c>
      <c r="X72" s="584"/>
      <c r="Y72" s="588"/>
      <c r="Z72" s="588" t="str">
        <f t="shared" si="2"/>
        <v>Группа потребителей</v>
      </c>
      <c r="AA72" s="588"/>
      <c r="AB72" s="588"/>
      <c r="AC72" s="588"/>
      <c r="AD72" s="584"/>
      <c r="AE72" s="584"/>
      <c r="AF72" s="584"/>
      <c r="AG72" s="584"/>
      <c r="AH72" s="584"/>
      <c r="AI72" s="584"/>
      <c r="AJ72" s="584"/>
    </row>
    <row r="73" spans="1:36" s="523" customFormat="1" ht="195.75" customHeight="1">
      <c r="A73" s="1232"/>
      <c r="B73" s="1232"/>
      <c r="C73" s="1232"/>
      <c r="D73" s="1232"/>
      <c r="E73" s="1232"/>
      <c r="F73" s="1232"/>
      <c r="G73" s="882">
        <v>1</v>
      </c>
      <c r="H73" s="882"/>
      <c r="I73" s="1232"/>
      <c r="J73" s="1232"/>
      <c r="K73" s="890">
        <v>1</v>
      </c>
      <c r="L73" s="592" t="str">
        <f>mergeValue(A73) &amp;"."&amp; mergeValue(B73)&amp;"."&amp; mergeValue(C73)&amp;"."&amp; mergeValue(D73)&amp;"."&amp; mergeValue(E73)&amp;"."&amp; mergeValue(F73)&amp;"."&amp; mergeValue(G73)</f>
        <v>1.1.1.1.1.1.1</v>
      </c>
      <c r="M73" s="1068"/>
      <c r="N73" s="645"/>
      <c r="O73" s="562"/>
      <c r="P73" s="562"/>
      <c r="Q73" s="1092"/>
      <c r="R73" s="1227"/>
      <c r="S73" s="1228" t="s">
        <v>84</v>
      </c>
      <c r="T73" s="1227"/>
      <c r="U73" s="1228" t="s">
        <v>84</v>
      </c>
      <c r="V73" s="562"/>
      <c r="W73" s="1202" t="s">
        <v>656</v>
      </c>
      <c r="X73" s="584" t="str">
        <f>strCheckDate(O74:V74)</f>
        <v/>
      </c>
      <c r="Y73" s="588"/>
      <c r="Z73" s="588" t="str">
        <f t="shared" si="2"/>
        <v/>
      </c>
      <c r="AA73" s="588"/>
      <c r="AB73" s="588"/>
      <c r="AC73" s="588"/>
      <c r="AD73" s="584"/>
      <c r="AE73" s="584"/>
      <c r="AF73" s="584"/>
      <c r="AG73" s="584"/>
      <c r="AH73" s="584"/>
      <c r="AI73" s="584"/>
      <c r="AJ73" s="584"/>
    </row>
    <row r="74" spans="1:36" s="523" customFormat="1" ht="14.25" hidden="1" customHeight="1">
      <c r="A74" s="1232"/>
      <c r="B74" s="1232"/>
      <c r="C74" s="1232"/>
      <c r="D74" s="1232"/>
      <c r="E74" s="1232"/>
      <c r="F74" s="1232"/>
      <c r="G74" s="882"/>
      <c r="H74" s="882"/>
      <c r="I74" s="1232"/>
      <c r="J74" s="1232"/>
      <c r="K74" s="890"/>
      <c r="L74" s="599"/>
      <c r="M74" s="645"/>
      <c r="N74" s="645"/>
      <c r="O74" s="562"/>
      <c r="P74" s="562"/>
      <c r="Q74" s="583" t="str">
        <f>R73 &amp; "-" &amp; T73</f>
        <v>-</v>
      </c>
      <c r="R74" s="1227"/>
      <c r="S74" s="1228"/>
      <c r="T74" s="1227"/>
      <c r="U74" s="1228"/>
      <c r="V74" s="562"/>
      <c r="W74" s="1202"/>
      <c r="X74" s="584"/>
      <c r="Y74" s="588"/>
      <c r="Z74" s="588" t="str">
        <f t="shared" si="2"/>
        <v/>
      </c>
      <c r="AA74" s="588"/>
      <c r="AB74" s="588"/>
      <c r="AC74" s="588"/>
      <c r="AD74" s="584"/>
      <c r="AE74" s="584"/>
      <c r="AF74" s="584"/>
      <c r="AG74" s="584"/>
      <c r="AH74" s="584"/>
      <c r="AI74" s="584"/>
      <c r="AJ74" s="584"/>
    </row>
    <row r="75" spans="1:36" s="523" customFormat="1" ht="15" customHeight="1">
      <c r="A75" s="1232"/>
      <c r="B75" s="1232"/>
      <c r="C75" s="1232"/>
      <c r="D75" s="1232"/>
      <c r="E75" s="1232"/>
      <c r="F75" s="1232"/>
      <c r="G75" s="884"/>
      <c r="H75" s="882"/>
      <c r="I75" s="1232"/>
      <c r="J75" s="1232"/>
      <c r="K75" s="889"/>
      <c r="L75" s="538"/>
      <c r="M75" s="557" t="s">
        <v>25</v>
      </c>
      <c r="N75" s="564"/>
      <c r="O75" s="564"/>
      <c r="P75" s="564"/>
      <c r="Q75" s="564"/>
      <c r="R75" s="564"/>
      <c r="S75" s="564"/>
      <c r="T75" s="564"/>
      <c r="U75" s="564"/>
      <c r="V75" s="560"/>
      <c r="W75" s="1202"/>
      <c r="X75" s="584"/>
      <c r="Y75" s="588"/>
      <c r="Z75" s="588" t="str">
        <f t="shared" si="2"/>
        <v>Добавить вид теплоносителя (параметры теплоносителя)</v>
      </c>
      <c r="AA75" s="588"/>
      <c r="AB75" s="588"/>
      <c r="AC75" s="588"/>
      <c r="AD75" s="584"/>
      <c r="AE75" s="584"/>
      <c r="AF75" s="584"/>
      <c r="AG75" s="584"/>
      <c r="AH75" s="584"/>
      <c r="AI75" s="584"/>
      <c r="AJ75" s="584"/>
    </row>
    <row r="76" spans="1:36" s="523" customFormat="1" ht="15" customHeight="1">
      <c r="A76" s="1232"/>
      <c r="B76" s="1232"/>
      <c r="C76" s="1232"/>
      <c r="D76" s="1232"/>
      <c r="E76" s="1232"/>
      <c r="F76" s="884"/>
      <c r="G76" s="884"/>
      <c r="H76" s="882"/>
      <c r="I76" s="1232"/>
      <c r="J76" s="884"/>
      <c r="K76" s="889"/>
      <c r="L76" s="538"/>
      <c r="M76" s="556" t="s">
        <v>11</v>
      </c>
      <c r="N76" s="564"/>
      <c r="O76" s="564"/>
      <c r="P76" s="564"/>
      <c r="Q76" s="564"/>
      <c r="R76" s="564"/>
      <c r="S76" s="564"/>
      <c r="T76" s="564"/>
      <c r="U76" s="563"/>
      <c r="V76" s="564"/>
      <c r="W76" s="664"/>
      <c r="X76" s="584"/>
      <c r="Y76" s="588"/>
      <c r="Z76" s="588" t="str">
        <f t="shared" si="2"/>
        <v>Добавить группу потребителей</v>
      </c>
      <c r="AA76" s="588"/>
      <c r="AB76" s="588"/>
      <c r="AC76" s="588"/>
      <c r="AD76" s="584"/>
      <c r="AE76" s="584"/>
      <c r="AF76" s="584"/>
      <c r="AG76" s="584"/>
      <c r="AH76" s="584"/>
      <c r="AI76" s="584"/>
      <c r="AJ76" s="584"/>
    </row>
    <row r="77" spans="1:36" s="523" customFormat="1" ht="15" customHeight="1">
      <c r="A77" s="1232"/>
      <c r="B77" s="1232"/>
      <c r="C77" s="1232"/>
      <c r="D77" s="1232"/>
      <c r="E77" s="888"/>
      <c r="F77" s="884"/>
      <c r="G77" s="884"/>
      <c r="H77" s="884"/>
      <c r="I77" s="880"/>
      <c r="J77" s="877"/>
      <c r="K77" s="887"/>
      <c r="L77" s="538"/>
      <c r="M77" s="551" t="s">
        <v>12</v>
      </c>
      <c r="N77" s="564"/>
      <c r="O77" s="564"/>
      <c r="P77" s="564"/>
      <c r="Q77" s="564"/>
      <c r="R77" s="564"/>
      <c r="S77" s="564"/>
      <c r="T77" s="564"/>
      <c r="U77" s="563"/>
      <c r="V77" s="564"/>
      <c r="W77" s="664"/>
      <c r="X77" s="584"/>
      <c r="Y77" s="588"/>
      <c r="Z77" s="588" t="str">
        <f t="shared" si="2"/>
        <v>Добавить схему подключения</v>
      </c>
      <c r="AA77" s="588"/>
      <c r="AB77" s="588"/>
      <c r="AC77" s="588"/>
      <c r="AD77" s="584"/>
      <c r="AE77" s="584"/>
      <c r="AF77" s="584"/>
      <c r="AG77" s="584"/>
      <c r="AH77" s="584"/>
      <c r="AI77" s="584"/>
      <c r="AJ77" s="584"/>
    </row>
    <row r="78" spans="1:36" s="523" customFormat="1" ht="15" customHeight="1">
      <c r="A78" s="1232"/>
      <c r="B78" s="1232"/>
      <c r="C78" s="1232"/>
      <c r="D78" s="888"/>
      <c r="E78" s="888"/>
      <c r="F78" s="884"/>
      <c r="G78" s="884"/>
      <c r="H78" s="884"/>
      <c r="I78" s="880"/>
      <c r="J78" s="877"/>
      <c r="K78" s="887"/>
      <c r="L78" s="538"/>
      <c r="M78" s="550" t="s">
        <v>17</v>
      </c>
      <c r="N78" s="564"/>
      <c r="O78" s="564"/>
      <c r="P78" s="564"/>
      <c r="Q78" s="564"/>
      <c r="R78" s="564"/>
      <c r="S78" s="564"/>
      <c r="T78" s="564"/>
      <c r="U78" s="563"/>
      <c r="V78" s="564"/>
      <c r="W78" s="664"/>
      <c r="X78" s="584"/>
      <c r="Y78" s="588"/>
      <c r="Z78" s="588" t="str">
        <f t="shared" si="2"/>
        <v>Добавить источник тепловой энергии</v>
      </c>
      <c r="AA78" s="588"/>
      <c r="AB78" s="588"/>
      <c r="AC78" s="588"/>
      <c r="AD78" s="584"/>
      <c r="AE78" s="584"/>
      <c r="AF78" s="584"/>
      <c r="AG78" s="584"/>
      <c r="AH78" s="584"/>
      <c r="AI78" s="584"/>
      <c r="AJ78" s="584"/>
    </row>
    <row r="79" spans="1:36" s="523" customFormat="1" ht="15" customHeight="1">
      <c r="A79" s="1232"/>
      <c r="B79" s="1232"/>
      <c r="C79" s="888"/>
      <c r="D79" s="888"/>
      <c r="E79" s="888"/>
      <c r="F79" s="888"/>
      <c r="G79" s="893"/>
      <c r="H79" s="880"/>
      <c r="I79" s="891"/>
      <c r="J79" s="877"/>
      <c r="K79" s="892"/>
      <c r="L79" s="538"/>
      <c r="M79" s="549" t="s">
        <v>18</v>
      </c>
      <c r="N79" s="564"/>
      <c r="O79" s="564"/>
      <c r="P79" s="564"/>
      <c r="Q79" s="564"/>
      <c r="R79" s="564"/>
      <c r="S79" s="564"/>
      <c r="T79" s="564"/>
      <c r="U79" s="563"/>
      <c r="V79" s="564"/>
      <c r="W79" s="664"/>
      <c r="X79" s="584"/>
      <c r="Y79" s="588"/>
      <c r="Z79" s="588" t="str">
        <f t="shared" si="2"/>
        <v>Добавить наименование системы теплоснабжения</v>
      </c>
      <c r="AA79" s="588"/>
      <c r="AB79" s="588"/>
      <c r="AC79" s="588"/>
      <c r="AD79" s="584"/>
      <c r="AE79" s="584"/>
      <c r="AF79" s="584"/>
      <c r="AG79" s="584"/>
      <c r="AH79" s="584"/>
      <c r="AI79" s="584"/>
      <c r="AJ79" s="584"/>
    </row>
    <row r="80" spans="1:36" s="523" customFormat="1" ht="15" customHeight="1">
      <c r="A80" s="1232"/>
      <c r="B80" s="888"/>
      <c r="C80" s="888"/>
      <c r="D80" s="888"/>
      <c r="E80" s="888"/>
      <c r="F80" s="888"/>
      <c r="G80" s="893"/>
      <c r="H80" s="880"/>
      <c r="I80" s="880"/>
      <c r="J80" s="877"/>
      <c r="K80" s="887"/>
      <c r="L80" s="538"/>
      <c r="M80" s="558" t="s">
        <v>19</v>
      </c>
      <c r="N80" s="564"/>
      <c r="O80" s="564"/>
      <c r="P80" s="564"/>
      <c r="Q80" s="564"/>
      <c r="R80" s="564"/>
      <c r="S80" s="564"/>
      <c r="T80" s="564"/>
      <c r="U80" s="563"/>
      <c r="V80" s="564"/>
      <c r="W80" s="664"/>
      <c r="X80" s="584"/>
      <c r="Y80" s="588"/>
      <c r="Z80" s="588" t="str">
        <f t="shared" si="2"/>
        <v>Добавить территорию действия тарифа</v>
      </c>
      <c r="AA80" s="588"/>
      <c r="AB80" s="588"/>
      <c r="AC80" s="588"/>
      <c r="AD80" s="584"/>
      <c r="AE80" s="584"/>
      <c r="AF80" s="584"/>
      <c r="AG80" s="584"/>
      <c r="AH80" s="584"/>
      <c r="AI80" s="584"/>
      <c r="AJ80" s="584"/>
    </row>
    <row r="81" spans="1:36" s="522" customFormat="1" ht="15" customHeight="1">
      <c r="A81" s="876"/>
      <c r="B81" s="876"/>
      <c r="C81" s="876"/>
      <c r="D81" s="876"/>
      <c r="E81" s="876"/>
      <c r="F81" s="876"/>
      <c r="G81" s="876"/>
      <c r="H81" s="876"/>
      <c r="I81" s="876"/>
      <c r="J81" s="876"/>
      <c r="K81" s="876"/>
      <c r="L81" s="492"/>
      <c r="M81" s="565" t="s">
        <v>309</v>
      </c>
      <c r="N81" s="564"/>
      <c r="O81" s="564"/>
      <c r="P81" s="564"/>
      <c r="Q81" s="564"/>
      <c r="R81" s="564"/>
      <c r="S81" s="564"/>
      <c r="T81" s="564"/>
      <c r="U81" s="563"/>
      <c r="V81" s="764"/>
      <c r="W81" s="764"/>
      <c r="X81" s="764"/>
      <c r="Y81" s="764"/>
      <c r="Z81" s="764"/>
      <c r="AA81" s="764"/>
      <c r="AB81" s="763"/>
      <c r="AC81" s="764"/>
      <c r="AD81" s="664"/>
      <c r="AE81" s="586"/>
      <c r="AF81" s="586"/>
      <c r="AG81" s="586"/>
      <c r="AH81" s="586"/>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6"/>
      <c r="Y83" s="216"/>
      <c r="Z83" s="216"/>
      <c r="AA83" s="216"/>
      <c r="AB83" s="216"/>
      <c r="AC83" s="216"/>
      <c r="AD83" s="216"/>
      <c r="AE83" s="216"/>
      <c r="AF83" s="216"/>
      <c r="AG83" s="216"/>
      <c r="AH83" s="216"/>
      <c r="AI83" s="216"/>
      <c r="AJ83" s="216"/>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32">
        <v>1</v>
      </c>
      <c r="B85" s="918"/>
      <c r="C85" s="918"/>
      <c r="D85" s="918"/>
      <c r="E85" s="919"/>
      <c r="F85" s="920"/>
      <c r="G85" s="918"/>
      <c r="H85" s="918"/>
      <c r="I85" s="921"/>
      <c r="J85" s="916"/>
      <c r="K85" s="925">
        <v>1</v>
      </c>
      <c r="L85" s="592">
        <f>mergeValue(A85)</f>
        <v>1</v>
      </c>
      <c r="M85" s="640" t="s">
        <v>20</v>
      </c>
      <c r="N85" s="579"/>
      <c r="O85" s="1286"/>
      <c r="P85" s="1287"/>
      <c r="Q85" s="1287"/>
      <c r="R85" s="1287"/>
      <c r="S85" s="1287"/>
      <c r="T85" s="1287"/>
      <c r="U85" s="1287"/>
      <c r="V85" s="1288"/>
      <c r="W85" s="629" t="s">
        <v>659</v>
      </c>
      <c r="X85" s="584"/>
      <c r="Y85" s="584"/>
      <c r="Z85" s="584"/>
      <c r="AA85" s="584"/>
      <c r="AB85" s="584"/>
      <c r="AC85" s="584"/>
      <c r="AD85" s="584"/>
      <c r="AE85" s="584"/>
      <c r="AF85" s="584"/>
      <c r="AG85" s="584"/>
      <c r="AH85" s="584"/>
      <c r="AI85" s="584"/>
    </row>
    <row r="86" spans="1:36" s="523" customFormat="1" ht="22.5">
      <c r="A86" s="1232"/>
      <c r="B86" s="1232">
        <v>1</v>
      </c>
      <c r="C86" s="918"/>
      <c r="D86" s="918"/>
      <c r="E86" s="920"/>
      <c r="F86" s="920"/>
      <c r="G86" s="918"/>
      <c r="H86" s="918"/>
      <c r="I86" s="915"/>
      <c r="J86" s="914"/>
      <c r="K86" s="925">
        <v>1</v>
      </c>
      <c r="L86" s="592" t="str">
        <f>mergeValue(A86) &amp;"."&amp; mergeValue(B86)</f>
        <v>1.1</v>
      </c>
      <c r="M86" s="546" t="s">
        <v>16</v>
      </c>
      <c r="N86" s="579"/>
      <c r="O86" s="1286"/>
      <c r="P86" s="1287"/>
      <c r="Q86" s="1287"/>
      <c r="R86" s="1287"/>
      <c r="S86" s="1287"/>
      <c r="T86" s="1287"/>
      <c r="U86" s="1287"/>
      <c r="V86" s="1288"/>
      <c r="W86" s="629" t="s">
        <v>478</v>
      </c>
      <c r="X86" s="584"/>
      <c r="Y86" s="584"/>
      <c r="Z86" s="584"/>
      <c r="AA86" s="584"/>
      <c r="AB86" s="584"/>
      <c r="AC86" s="584"/>
      <c r="AD86" s="584"/>
      <c r="AE86" s="584"/>
      <c r="AF86" s="584"/>
      <c r="AG86" s="584"/>
      <c r="AH86" s="584"/>
      <c r="AI86" s="584"/>
    </row>
    <row r="87" spans="1:36" s="523" customFormat="1" ht="22.5">
      <c r="A87" s="1232"/>
      <c r="B87" s="1232"/>
      <c r="C87" s="1232">
        <v>1</v>
      </c>
      <c r="D87" s="918"/>
      <c r="E87" s="920"/>
      <c r="F87" s="920"/>
      <c r="G87" s="918"/>
      <c r="H87" s="918"/>
      <c r="I87" s="922"/>
      <c r="J87" s="914"/>
      <c r="K87" s="925">
        <v>1</v>
      </c>
      <c r="L87" s="592" t="str">
        <f>mergeValue(A87) &amp;"."&amp; mergeValue(B87)&amp;"."&amp; mergeValue(C87)</f>
        <v>1.1.1</v>
      </c>
      <c r="M87" s="547" t="s">
        <v>7</v>
      </c>
      <c r="N87" s="579"/>
      <c r="O87" s="1286"/>
      <c r="P87" s="1287"/>
      <c r="Q87" s="1287"/>
      <c r="R87" s="1287"/>
      <c r="S87" s="1287"/>
      <c r="T87" s="1287"/>
      <c r="U87" s="1287"/>
      <c r="V87" s="1288"/>
      <c r="W87" s="629" t="s">
        <v>634</v>
      </c>
      <c r="X87" s="584"/>
      <c r="Y87" s="584"/>
      <c r="Z87" s="584"/>
      <c r="AA87" s="584"/>
      <c r="AB87" s="584"/>
      <c r="AC87" s="584"/>
      <c r="AD87" s="584"/>
      <c r="AE87" s="584"/>
      <c r="AF87" s="584"/>
      <c r="AG87" s="584"/>
      <c r="AH87" s="584"/>
      <c r="AI87" s="584"/>
    </row>
    <row r="88" spans="1:36" s="523" customFormat="1" ht="22.5">
      <c r="A88" s="1232"/>
      <c r="B88" s="1232"/>
      <c r="C88" s="1232"/>
      <c r="D88" s="1232">
        <v>1</v>
      </c>
      <c r="E88" s="920"/>
      <c r="F88" s="920"/>
      <c r="G88" s="918"/>
      <c r="H88" s="918"/>
      <c r="I88" s="1232">
        <v>1</v>
      </c>
      <c r="J88" s="914"/>
      <c r="K88" s="925">
        <v>1</v>
      </c>
      <c r="L88" s="592" t="str">
        <f>mergeValue(A88) &amp;"."&amp; mergeValue(B88)&amp;"."&amp; mergeValue(C88)&amp;"."&amp; mergeValue(D88)</f>
        <v>1.1.1.1</v>
      </c>
      <c r="M88" s="548" t="s">
        <v>22</v>
      </c>
      <c r="N88" s="579"/>
      <c r="O88" s="1286"/>
      <c r="P88" s="1287"/>
      <c r="Q88" s="1287"/>
      <c r="R88" s="1287"/>
      <c r="S88" s="1287"/>
      <c r="T88" s="1287"/>
      <c r="U88" s="1287"/>
      <c r="V88" s="1288"/>
      <c r="W88" s="629" t="s">
        <v>635</v>
      </c>
      <c r="X88" s="584"/>
      <c r="Y88" s="584"/>
      <c r="Z88" s="584"/>
      <c r="AA88" s="584"/>
      <c r="AB88" s="584"/>
      <c r="AC88" s="584"/>
      <c r="AD88" s="584"/>
      <c r="AE88" s="584"/>
      <c r="AF88" s="584"/>
      <c r="AG88" s="584"/>
      <c r="AH88" s="584"/>
      <c r="AI88" s="584"/>
    </row>
    <row r="89" spans="1:36" s="523" customFormat="1" ht="11.25" hidden="1" customHeight="1">
      <c r="A89" s="1232"/>
      <c r="B89" s="1232"/>
      <c r="C89" s="1232"/>
      <c r="D89" s="1232"/>
      <c r="E89" s="1232">
        <v>1</v>
      </c>
      <c r="F89" s="920"/>
      <c r="G89" s="918"/>
      <c r="H89" s="918"/>
      <c r="I89" s="1232"/>
      <c r="J89" s="920"/>
      <c r="K89" s="925">
        <v>1</v>
      </c>
      <c r="L89" s="592"/>
      <c r="M89" s="554"/>
      <c r="N89" s="580"/>
      <c r="O89" s="1289"/>
      <c r="P89" s="1290"/>
      <c r="Q89" s="1290"/>
      <c r="R89" s="1290"/>
      <c r="S89" s="1290"/>
      <c r="T89" s="1290"/>
      <c r="U89" s="1290"/>
      <c r="V89" s="1291"/>
      <c r="W89" s="559"/>
      <c r="X89" s="584"/>
      <c r="Y89" s="584"/>
      <c r="Z89" s="584"/>
      <c r="AA89" s="584"/>
      <c r="AB89" s="584"/>
      <c r="AC89" s="584"/>
      <c r="AD89" s="584"/>
      <c r="AE89" s="584"/>
      <c r="AF89" s="584"/>
      <c r="AG89" s="584"/>
      <c r="AH89" s="584"/>
      <c r="AI89" s="584"/>
    </row>
    <row r="90" spans="1:36" s="523" customFormat="1" ht="90">
      <c r="A90" s="1232"/>
      <c r="B90" s="1232"/>
      <c r="C90" s="1232"/>
      <c r="D90" s="1232"/>
      <c r="E90" s="1232"/>
      <c r="F90" s="1232">
        <v>1</v>
      </c>
      <c r="G90" s="918"/>
      <c r="H90" s="918"/>
      <c r="I90" s="1232"/>
      <c r="J90" s="1252"/>
      <c r="K90" s="925">
        <v>1</v>
      </c>
      <c r="L90" s="592" t="str">
        <f>mergeValue(A90) &amp;"."&amp; mergeValue(B90)&amp;"."&amp; mergeValue(C90)&amp;"."&amp; mergeValue(D90)&amp;"."&amp;  mergeValue(F90)</f>
        <v>1.1.1.1.1</v>
      </c>
      <c r="M90" s="554" t="s">
        <v>10</v>
      </c>
      <c r="N90" s="580"/>
      <c r="O90" s="1235"/>
      <c r="P90" s="1236"/>
      <c r="Q90" s="1236"/>
      <c r="R90" s="1236"/>
      <c r="S90" s="1236"/>
      <c r="T90" s="1236"/>
      <c r="U90" s="1236"/>
      <c r="V90" s="1237"/>
      <c r="W90" s="629" t="s">
        <v>636</v>
      </c>
      <c r="X90" s="584"/>
      <c r="Y90" s="588" t="str">
        <f>strCheckUnique(Z90:Z93)</f>
        <v/>
      </c>
      <c r="Z90" s="584"/>
      <c r="AA90" s="588"/>
      <c r="AB90" s="584"/>
      <c r="AC90" s="584"/>
      <c r="AD90" s="584"/>
      <c r="AE90" s="584"/>
      <c r="AF90" s="584"/>
      <c r="AG90" s="584"/>
      <c r="AH90" s="584"/>
      <c r="AI90" s="584"/>
    </row>
    <row r="91" spans="1:36" s="523" customFormat="1" ht="192" customHeight="1">
      <c r="A91" s="1232"/>
      <c r="B91" s="1232"/>
      <c r="C91" s="1232"/>
      <c r="D91" s="1232"/>
      <c r="E91" s="1232"/>
      <c r="F91" s="1232"/>
      <c r="G91" s="918">
        <v>1</v>
      </c>
      <c r="H91" s="918"/>
      <c r="I91" s="1232"/>
      <c r="J91" s="1252"/>
      <c r="K91" s="917"/>
      <c r="L91" s="592" t="str">
        <f>mergeValue(A91) &amp;"."&amp; mergeValue(B91)&amp;"."&amp; mergeValue(C91)&amp;"."&amp; mergeValue(D91)&amp;"."&amp;  mergeValue(F91)&amp;"."&amp;  mergeValue(G91)</f>
        <v>1.1.1.1.1.1</v>
      </c>
      <c r="M91" s="1068"/>
      <c r="N91" s="585"/>
      <c r="O91" s="562"/>
      <c r="P91" s="562"/>
      <c r="Q91" s="562"/>
      <c r="R91" s="1242"/>
      <c r="S91" s="1228" t="s">
        <v>84</v>
      </c>
      <c r="T91" s="1242"/>
      <c r="U91" s="1228" t="s">
        <v>84</v>
      </c>
      <c r="V91" s="537"/>
      <c r="W91" s="1202" t="s">
        <v>660</v>
      </c>
      <c r="X91" s="584" t="str">
        <f>strCheckDate(O92:V92)</f>
        <v/>
      </c>
      <c r="Y91" s="588"/>
      <c r="Z91" s="588" t="str">
        <f>IF(M91="","",M91 )</f>
        <v/>
      </c>
      <c r="AA91" s="588"/>
      <c r="AB91" s="588"/>
      <c r="AC91" s="588"/>
      <c r="AD91" s="584"/>
      <c r="AE91" s="584"/>
      <c r="AF91" s="584"/>
      <c r="AG91" s="584"/>
      <c r="AH91" s="584"/>
      <c r="AI91" s="584"/>
    </row>
    <row r="92" spans="1:36" s="523" customFormat="1" ht="11.25" hidden="1" customHeight="1">
      <c r="A92" s="1232"/>
      <c r="B92" s="1232"/>
      <c r="C92" s="1232"/>
      <c r="D92" s="1232"/>
      <c r="E92" s="1232"/>
      <c r="F92" s="1232"/>
      <c r="G92" s="918"/>
      <c r="H92" s="918"/>
      <c r="I92" s="1232"/>
      <c r="J92" s="1252"/>
      <c r="K92" s="925">
        <v>1</v>
      </c>
      <c r="L92" s="599"/>
      <c r="M92" s="645"/>
      <c r="N92" s="585"/>
      <c r="O92" s="562"/>
      <c r="P92" s="562"/>
      <c r="Q92" s="583" t="str">
        <f>R91 &amp; "-" &amp; T91</f>
        <v>-</v>
      </c>
      <c r="R92" s="1242"/>
      <c r="S92" s="1228"/>
      <c r="T92" s="1242"/>
      <c r="U92" s="1228"/>
      <c r="V92" s="537"/>
      <c r="W92" s="1202"/>
      <c r="X92" s="584"/>
      <c r="Y92" s="588"/>
      <c r="Z92" s="588"/>
      <c r="AA92" s="588"/>
      <c r="AB92" s="588"/>
      <c r="AC92" s="588"/>
      <c r="AD92" s="584"/>
      <c r="AE92" s="584"/>
      <c r="AF92" s="584"/>
      <c r="AG92" s="584"/>
      <c r="AH92" s="584"/>
      <c r="AI92" s="584"/>
    </row>
    <row r="93" spans="1:36" s="522" customFormat="1" ht="15" customHeight="1">
      <c r="A93" s="1232"/>
      <c r="B93" s="1232"/>
      <c r="C93" s="1232"/>
      <c r="D93" s="1232"/>
      <c r="E93" s="1232"/>
      <c r="F93" s="1232"/>
      <c r="G93" s="918"/>
      <c r="H93" s="918"/>
      <c r="I93" s="1232"/>
      <c r="J93" s="1252"/>
      <c r="K93" s="925">
        <v>1</v>
      </c>
      <c r="L93" s="538"/>
      <c r="M93" s="556" t="s">
        <v>25</v>
      </c>
      <c r="N93" s="551"/>
      <c r="O93" s="545"/>
      <c r="P93" s="545"/>
      <c r="Q93" s="545"/>
      <c r="R93" s="573"/>
      <c r="S93" s="564"/>
      <c r="T93" s="563"/>
      <c r="U93" s="551"/>
      <c r="V93" s="560"/>
      <c r="W93" s="1202"/>
      <c r="X93" s="586"/>
      <c r="Y93" s="586"/>
      <c r="Z93" s="586"/>
      <c r="AA93" s="586"/>
      <c r="AB93" s="586"/>
      <c r="AC93" s="586"/>
      <c r="AD93" s="586"/>
      <c r="AE93" s="586"/>
      <c r="AF93" s="586"/>
      <c r="AG93" s="586"/>
      <c r="AH93" s="586"/>
      <c r="AI93" s="586"/>
    </row>
    <row r="94" spans="1:36" s="522" customFormat="1" ht="15" customHeight="1">
      <c r="A94" s="1232"/>
      <c r="B94" s="1232"/>
      <c r="C94" s="1232"/>
      <c r="D94" s="1232"/>
      <c r="E94" s="1232"/>
      <c r="F94" s="920"/>
      <c r="G94" s="920"/>
      <c r="H94" s="918"/>
      <c r="I94" s="1232"/>
      <c r="J94" s="920"/>
      <c r="K94" s="924"/>
      <c r="L94" s="538"/>
      <c r="M94" s="551" t="s">
        <v>11</v>
      </c>
      <c r="N94" s="556"/>
      <c r="O94" s="556"/>
      <c r="P94" s="556"/>
      <c r="Q94" s="556"/>
      <c r="R94" s="556"/>
      <c r="S94" s="556"/>
      <c r="T94" s="556"/>
      <c r="U94" s="556"/>
      <c r="V94" s="556"/>
      <c r="W94" s="560"/>
      <c r="X94" s="586"/>
      <c r="Y94" s="586"/>
      <c r="Z94" s="586"/>
      <c r="AA94" s="586"/>
      <c r="AB94" s="586"/>
      <c r="AC94" s="586"/>
      <c r="AD94" s="586"/>
      <c r="AE94" s="586"/>
      <c r="AF94" s="586"/>
      <c r="AG94" s="586"/>
      <c r="AH94" s="586"/>
      <c r="AI94" s="586"/>
      <c r="AJ94" s="586"/>
    </row>
    <row r="95" spans="1:36" s="522" customFormat="1" ht="15" hidden="1" customHeight="1">
      <c r="A95" s="1232"/>
      <c r="B95" s="1232"/>
      <c r="C95" s="1232"/>
      <c r="D95" s="1232"/>
      <c r="E95" s="920"/>
      <c r="F95" s="920"/>
      <c r="G95" s="920"/>
      <c r="H95" s="918"/>
      <c r="I95" s="1232"/>
      <c r="J95" s="920"/>
      <c r="K95" s="924"/>
      <c r="L95" s="538"/>
      <c r="M95" s="551"/>
      <c r="N95" s="556"/>
      <c r="O95" s="556"/>
      <c r="P95" s="556"/>
      <c r="Q95" s="556"/>
      <c r="R95" s="556"/>
      <c r="S95" s="556"/>
      <c r="T95" s="556"/>
      <c r="U95" s="556"/>
      <c r="V95" s="556"/>
      <c r="W95" s="560"/>
      <c r="X95" s="586"/>
      <c r="Y95" s="586"/>
      <c r="Z95" s="586"/>
      <c r="AA95" s="586"/>
      <c r="AB95" s="586"/>
      <c r="AC95" s="586"/>
      <c r="AD95" s="586"/>
      <c r="AE95" s="586"/>
      <c r="AF95" s="586"/>
      <c r="AG95" s="586"/>
      <c r="AH95" s="586"/>
      <c r="AI95" s="586"/>
      <c r="AJ95" s="586"/>
    </row>
    <row r="96" spans="1:36" s="522" customFormat="1" ht="15" customHeight="1">
      <c r="A96" s="1232"/>
      <c r="B96" s="1232"/>
      <c r="C96" s="1232"/>
      <c r="D96" s="923"/>
      <c r="E96" s="923"/>
      <c r="F96" s="920"/>
      <c r="G96" s="918"/>
      <c r="H96" s="918"/>
      <c r="I96" s="916"/>
      <c r="J96" s="913"/>
      <c r="K96" s="925">
        <v>1</v>
      </c>
      <c r="L96" s="538"/>
      <c r="M96" s="550" t="s">
        <v>17</v>
      </c>
      <c r="N96" s="549"/>
      <c r="O96" s="545"/>
      <c r="P96" s="545"/>
      <c r="Q96" s="545"/>
      <c r="R96" s="573"/>
      <c r="S96" s="564"/>
      <c r="T96" s="563"/>
      <c r="U96" s="549"/>
      <c r="V96" s="564"/>
      <c r="W96" s="560"/>
      <c r="X96" s="586"/>
      <c r="Y96" s="586"/>
      <c r="Z96" s="586"/>
      <c r="AA96" s="586"/>
      <c r="AB96" s="586"/>
      <c r="AC96" s="586"/>
      <c r="AD96" s="586"/>
      <c r="AE96" s="586"/>
      <c r="AF96" s="586"/>
      <c r="AG96" s="586"/>
      <c r="AH96" s="586"/>
      <c r="AI96" s="586"/>
    </row>
    <row r="97" spans="1:40" s="522" customFormat="1" ht="15" customHeight="1">
      <c r="A97" s="1232"/>
      <c r="B97" s="1232"/>
      <c r="C97" s="923"/>
      <c r="D97" s="923"/>
      <c r="E97" s="923"/>
      <c r="F97" s="923"/>
      <c r="G97" s="918"/>
      <c r="H97" s="918"/>
      <c r="I97" s="926"/>
      <c r="J97" s="913"/>
      <c r="K97" s="925">
        <v>1</v>
      </c>
      <c r="L97" s="538"/>
      <c r="M97" s="549" t="s">
        <v>18</v>
      </c>
      <c r="N97" s="549"/>
      <c r="O97" s="545"/>
      <c r="P97" s="545"/>
      <c r="Q97" s="545"/>
      <c r="R97" s="573"/>
      <c r="S97" s="564"/>
      <c r="T97" s="563"/>
      <c r="U97" s="549"/>
      <c r="V97" s="564"/>
      <c r="W97" s="560"/>
      <c r="X97" s="586"/>
      <c r="Y97" s="586"/>
      <c r="Z97" s="586"/>
      <c r="AA97" s="586"/>
      <c r="AB97" s="586"/>
      <c r="AC97" s="586"/>
      <c r="AD97" s="586"/>
      <c r="AE97" s="586"/>
      <c r="AF97" s="586"/>
      <c r="AG97" s="586"/>
      <c r="AH97" s="586"/>
      <c r="AI97" s="586"/>
    </row>
    <row r="98" spans="1:40" s="522" customFormat="1" ht="15" customHeight="1">
      <c r="A98" s="1232"/>
      <c r="B98" s="923"/>
      <c r="C98" s="923"/>
      <c r="D98" s="923"/>
      <c r="E98" s="923"/>
      <c r="F98" s="923"/>
      <c r="G98" s="918"/>
      <c r="H98" s="918"/>
      <c r="I98" s="916"/>
      <c r="J98" s="913"/>
      <c r="K98" s="925">
        <v>1</v>
      </c>
      <c r="L98" s="538"/>
      <c r="M98" s="558" t="s">
        <v>19</v>
      </c>
      <c r="N98" s="549"/>
      <c r="O98" s="545"/>
      <c r="P98" s="545"/>
      <c r="Q98" s="545"/>
      <c r="R98" s="573"/>
      <c r="S98" s="564"/>
      <c r="T98" s="563"/>
      <c r="U98" s="549"/>
      <c r="V98" s="564"/>
      <c r="W98" s="560"/>
      <c r="X98" s="586"/>
      <c r="Y98" s="586"/>
      <c r="Z98" s="586"/>
      <c r="AA98" s="586"/>
      <c r="AB98" s="586"/>
      <c r="AC98" s="586"/>
      <c r="AD98" s="586"/>
      <c r="AE98" s="586"/>
      <c r="AF98" s="586"/>
      <c r="AG98" s="586"/>
      <c r="AH98" s="586"/>
      <c r="AI98" s="586"/>
    </row>
    <row r="99" spans="1:40" s="522" customFormat="1" ht="15" customHeight="1">
      <c r="A99" s="912"/>
      <c r="B99" s="912"/>
      <c r="C99" s="912"/>
      <c r="D99" s="912"/>
      <c r="E99" s="912"/>
      <c r="F99" s="912"/>
      <c r="G99" s="912"/>
      <c r="H99" s="912"/>
      <c r="I99" s="912"/>
      <c r="J99" s="912"/>
      <c r="K99" s="912"/>
      <c r="L99" s="492"/>
      <c r="M99" s="565" t="s">
        <v>309</v>
      </c>
      <c r="N99" s="549"/>
      <c r="O99" s="545"/>
      <c r="P99" s="545"/>
      <c r="Q99" s="545"/>
      <c r="R99" s="573"/>
      <c r="S99" s="564"/>
      <c r="T99" s="563"/>
      <c r="U99" s="549"/>
      <c r="V99" s="564"/>
      <c r="W99" s="560"/>
      <c r="X99" s="586"/>
      <c r="Y99" s="586"/>
      <c r="Z99" s="586"/>
      <c r="AA99" s="586"/>
      <c r="AB99" s="586"/>
      <c r="AC99" s="586"/>
      <c r="AD99" s="586"/>
      <c r="AE99" s="586"/>
      <c r="AF99" s="586"/>
      <c r="AG99" s="586"/>
      <c r="AH99" s="586"/>
      <c r="AI99" s="586"/>
    </row>
    <row r="100" spans="1:40" s="596" customFormat="1" ht="15" customHeight="1">
      <c r="A100" s="595"/>
      <c r="B100" s="595"/>
      <c r="C100" s="595"/>
      <c r="D100" s="595"/>
      <c r="E100" s="595"/>
      <c r="F100" s="595"/>
      <c r="G100" s="594"/>
      <c r="H100" s="595"/>
      <c r="I100" s="680"/>
      <c r="J100" s="681"/>
      <c r="L100" s="597"/>
      <c r="M100" s="675"/>
      <c r="N100" s="676"/>
      <c r="O100" s="677"/>
      <c r="P100" s="677"/>
      <c r="Q100" s="677"/>
      <c r="R100" s="678"/>
      <c r="S100" s="553"/>
      <c r="T100" s="679"/>
      <c r="U100" s="676"/>
      <c r="V100" s="553"/>
      <c r="W100" s="553"/>
      <c r="X100" s="595"/>
      <c r="Y100" s="595"/>
      <c r="Z100" s="595"/>
      <c r="AA100" s="595"/>
      <c r="AB100" s="595"/>
      <c r="AC100" s="595"/>
      <c r="AD100" s="595"/>
      <c r="AE100" s="595"/>
      <c r="AF100" s="595"/>
      <c r="AG100" s="595"/>
      <c r="AH100" s="595"/>
      <c r="AI100" s="595"/>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32">
        <v>1</v>
      </c>
      <c r="B103" s="1078"/>
      <c r="C103" s="1078"/>
      <c r="D103" s="1078"/>
      <c r="E103" s="1079"/>
      <c r="F103" s="1080"/>
      <c r="G103" s="1078"/>
      <c r="H103" s="1078"/>
      <c r="I103" s="1059"/>
      <c r="J103" s="1064"/>
      <c r="K103" s="1064"/>
      <c r="L103" s="592">
        <f>mergeValue(A103)</f>
        <v>1</v>
      </c>
      <c r="M103" s="640" t="s">
        <v>20</v>
      </c>
      <c r="N103" s="579"/>
      <c r="O103" s="1286"/>
      <c r="P103" s="1287"/>
      <c r="Q103" s="1287"/>
      <c r="R103" s="1287"/>
      <c r="S103" s="1287"/>
      <c r="T103" s="1287"/>
      <c r="U103" s="1287"/>
      <c r="V103" s="1287"/>
      <c r="W103" s="1287"/>
      <c r="X103" s="1287"/>
      <c r="Y103" s="1287"/>
      <c r="Z103" s="1287"/>
      <c r="AA103" s="1288"/>
      <c r="AB103" s="629" t="s">
        <v>477</v>
      </c>
      <c r="AC103" s="584"/>
      <c r="AD103" s="584"/>
      <c r="AE103" s="584"/>
      <c r="AF103" s="584"/>
      <c r="AG103" s="584"/>
      <c r="AH103" s="584"/>
      <c r="AI103" s="584"/>
      <c r="AJ103" s="584"/>
      <c r="AK103" s="584"/>
      <c r="AL103" s="584"/>
      <c r="AM103" s="584"/>
      <c r="AN103" s="584"/>
    </row>
    <row r="104" spans="1:40" s="523" customFormat="1" ht="22.5">
      <c r="A104" s="1232"/>
      <c r="B104" s="1232">
        <v>1</v>
      </c>
      <c r="C104" s="1078"/>
      <c r="D104" s="1078"/>
      <c r="E104" s="1080"/>
      <c r="F104" s="1080"/>
      <c r="G104" s="1078"/>
      <c r="H104" s="1078"/>
      <c r="I104" s="1066"/>
      <c r="J104" s="1061"/>
      <c r="K104" s="1060"/>
      <c r="L104" s="592" t="str">
        <f>mergeValue(A104) &amp;"."&amp; mergeValue(B104)</f>
        <v>1.1</v>
      </c>
      <c r="M104" s="546" t="s">
        <v>16</v>
      </c>
      <c r="N104" s="579"/>
      <c r="O104" s="1286"/>
      <c r="P104" s="1287"/>
      <c r="Q104" s="1287"/>
      <c r="R104" s="1287"/>
      <c r="S104" s="1287"/>
      <c r="T104" s="1287"/>
      <c r="U104" s="1287"/>
      <c r="V104" s="1287"/>
      <c r="W104" s="1287"/>
      <c r="X104" s="1287"/>
      <c r="Y104" s="1287"/>
      <c r="Z104" s="1287"/>
      <c r="AA104" s="1288"/>
      <c r="AB104" s="629" t="s">
        <v>478</v>
      </c>
      <c r="AC104" s="584"/>
      <c r="AD104" s="584"/>
      <c r="AE104" s="584"/>
      <c r="AF104" s="584"/>
      <c r="AG104" s="584"/>
      <c r="AH104" s="584"/>
      <c r="AI104" s="584"/>
      <c r="AJ104" s="584"/>
      <c r="AK104" s="584"/>
      <c r="AL104" s="584"/>
      <c r="AM104" s="584"/>
      <c r="AN104" s="584"/>
    </row>
    <row r="105" spans="1:40" s="523" customFormat="1" ht="22.5">
      <c r="A105" s="1232"/>
      <c r="B105" s="1232"/>
      <c r="C105" s="1232">
        <v>1</v>
      </c>
      <c r="D105" s="1078"/>
      <c r="E105" s="1080"/>
      <c r="F105" s="1080"/>
      <c r="G105" s="1078"/>
      <c r="H105" s="1078"/>
      <c r="I105" s="1066"/>
      <c r="J105" s="1061"/>
      <c r="K105" s="1060"/>
      <c r="L105" s="592" t="str">
        <f>mergeValue(A105) &amp;"."&amp; mergeValue(B105)&amp;"."&amp; mergeValue(C105)</f>
        <v>1.1.1</v>
      </c>
      <c r="M105" s="547" t="s">
        <v>7</v>
      </c>
      <c r="N105" s="579"/>
      <c r="O105" s="1286"/>
      <c r="P105" s="1287"/>
      <c r="Q105" s="1287"/>
      <c r="R105" s="1287"/>
      <c r="S105" s="1287"/>
      <c r="T105" s="1287"/>
      <c r="U105" s="1287"/>
      <c r="V105" s="1287"/>
      <c r="W105" s="1287"/>
      <c r="X105" s="1287"/>
      <c r="Y105" s="1287"/>
      <c r="Z105" s="1287"/>
      <c r="AA105" s="1288"/>
      <c r="AB105" s="629" t="s">
        <v>634</v>
      </c>
      <c r="AC105" s="584"/>
      <c r="AD105" s="584"/>
      <c r="AE105" s="584"/>
      <c r="AF105" s="584"/>
      <c r="AG105" s="584"/>
      <c r="AH105" s="584"/>
      <c r="AI105" s="584"/>
      <c r="AJ105" s="584"/>
      <c r="AK105" s="584"/>
      <c r="AL105" s="584"/>
      <c r="AM105" s="584"/>
      <c r="AN105" s="584"/>
    </row>
    <row r="106" spans="1:40" s="523" customFormat="1" ht="22.5">
      <c r="A106" s="1232"/>
      <c r="B106" s="1232"/>
      <c r="C106" s="1232"/>
      <c r="D106" s="1232">
        <v>1</v>
      </c>
      <c r="E106" s="1080"/>
      <c r="F106" s="1080"/>
      <c r="G106" s="1078"/>
      <c r="H106" s="1078"/>
      <c r="I106" s="1066"/>
      <c r="J106" s="1061"/>
      <c r="K106" s="1060"/>
      <c r="L106" s="592" t="str">
        <f>mergeValue(A106) &amp;"."&amp; mergeValue(B106)&amp;"."&amp; mergeValue(C106)&amp;"."&amp; mergeValue(D106)</f>
        <v>1.1.1.1</v>
      </c>
      <c r="M106" s="548" t="s">
        <v>22</v>
      </c>
      <c r="N106" s="579"/>
      <c r="O106" s="1286"/>
      <c r="P106" s="1287"/>
      <c r="Q106" s="1287"/>
      <c r="R106" s="1287"/>
      <c r="S106" s="1287"/>
      <c r="T106" s="1287"/>
      <c r="U106" s="1287"/>
      <c r="V106" s="1287"/>
      <c r="W106" s="1287"/>
      <c r="X106" s="1287"/>
      <c r="Y106" s="1287"/>
      <c r="Z106" s="1287"/>
      <c r="AA106" s="1288"/>
      <c r="AB106" s="629" t="s">
        <v>635</v>
      </c>
      <c r="AC106" s="584"/>
      <c r="AD106" s="584"/>
      <c r="AE106" s="584"/>
      <c r="AF106" s="584"/>
      <c r="AG106" s="584"/>
      <c r="AH106" s="584"/>
      <c r="AI106" s="584"/>
      <c r="AJ106" s="584"/>
      <c r="AK106" s="584"/>
      <c r="AL106" s="584"/>
      <c r="AM106" s="584"/>
      <c r="AN106" s="584"/>
    </row>
    <row r="107" spans="1:40" s="523" customFormat="1" ht="0.2" customHeight="1">
      <c r="A107" s="1232"/>
      <c r="B107" s="1232"/>
      <c r="C107" s="1232"/>
      <c r="D107" s="1232"/>
      <c r="E107" s="1232">
        <v>1</v>
      </c>
      <c r="F107" s="1080"/>
      <c r="G107" s="1078"/>
      <c r="H107" s="1078"/>
      <c r="I107" s="1065"/>
      <c r="J107" s="1061"/>
      <c r="K107" s="1060"/>
      <c r="L107" s="592"/>
      <c r="M107" s="554"/>
      <c r="N107" s="580"/>
      <c r="O107" s="1289"/>
      <c r="P107" s="1290"/>
      <c r="Q107" s="1290"/>
      <c r="R107" s="1290"/>
      <c r="S107" s="1290"/>
      <c r="T107" s="1290"/>
      <c r="U107" s="1290"/>
      <c r="V107" s="1290"/>
      <c r="W107" s="1290"/>
      <c r="X107" s="1290"/>
      <c r="Y107" s="1290"/>
      <c r="Z107" s="1290"/>
      <c r="AA107" s="1291"/>
      <c r="AB107" s="629"/>
      <c r="AC107" s="584"/>
      <c r="AD107" s="584"/>
      <c r="AE107" s="584"/>
      <c r="AF107" s="584"/>
      <c r="AG107" s="584"/>
      <c r="AH107" s="584"/>
      <c r="AI107" s="584"/>
      <c r="AJ107" s="584"/>
      <c r="AK107" s="584"/>
      <c r="AL107" s="584"/>
      <c r="AM107" s="584"/>
      <c r="AN107" s="584"/>
    </row>
    <row r="108" spans="1:40" s="523" customFormat="1" ht="90">
      <c r="A108" s="1232"/>
      <c r="B108" s="1232"/>
      <c r="C108" s="1232"/>
      <c r="D108" s="1232"/>
      <c r="E108" s="1232"/>
      <c r="F108" s="1232">
        <v>1</v>
      </c>
      <c r="G108" s="1078"/>
      <c r="H108" s="1078"/>
      <c r="I108" s="1254"/>
      <c r="J108" s="1061"/>
      <c r="K108" s="1060"/>
      <c r="L108" s="592" t="str">
        <f>mergeValue(A108) &amp;"."&amp; mergeValue(B108)&amp;"."&amp; mergeValue(C108)&amp;"."&amp; mergeValue(D108)&amp;"."&amp; mergeValue(F108)</f>
        <v>1.1.1.1.1</v>
      </c>
      <c r="M108" s="555" t="s">
        <v>10</v>
      </c>
      <c r="N108" s="580"/>
      <c r="O108" s="1235"/>
      <c r="P108" s="1236"/>
      <c r="Q108" s="1236"/>
      <c r="R108" s="1236"/>
      <c r="S108" s="1236"/>
      <c r="T108" s="1236"/>
      <c r="U108" s="1236"/>
      <c r="V108" s="1236"/>
      <c r="W108" s="1236"/>
      <c r="X108" s="1236"/>
      <c r="Y108" s="1236"/>
      <c r="Z108" s="1236"/>
      <c r="AA108" s="1237"/>
      <c r="AB108" s="629" t="s">
        <v>636</v>
      </c>
      <c r="AC108" s="584"/>
      <c r="AD108" s="588" t="str">
        <f>strCheckUnique(AE108:AE113)</f>
        <v/>
      </c>
      <c r="AE108" s="584"/>
      <c r="AF108" s="588"/>
      <c r="AG108" s="584"/>
      <c r="AH108" s="584"/>
      <c r="AI108" s="584"/>
      <c r="AJ108" s="584"/>
      <c r="AK108" s="584"/>
      <c r="AL108" s="584"/>
      <c r="AM108" s="584"/>
      <c r="AN108" s="584"/>
    </row>
    <row r="109" spans="1:40" s="523" customFormat="1" ht="135">
      <c r="A109" s="1232"/>
      <c r="B109" s="1232"/>
      <c r="C109" s="1232"/>
      <c r="D109" s="1232"/>
      <c r="E109" s="1232"/>
      <c r="F109" s="1232"/>
      <c r="G109" s="1232">
        <v>1</v>
      </c>
      <c r="H109" s="1078"/>
      <c r="I109" s="1254"/>
      <c r="J109" s="1255"/>
      <c r="K109" s="1067"/>
      <c r="L109" s="592" t="str">
        <f>mergeValue(A109) &amp;"."&amp; mergeValue(B109)&amp;"."&amp; mergeValue(C109)&amp;"."&amp; mergeValue(D109)&amp;"."&amp; mergeValue(F109)&amp;"."&amp; mergeValue(G109)</f>
        <v>1.1.1.1.1.1</v>
      </c>
      <c r="M109" s="1068" t="s">
        <v>651</v>
      </c>
      <c r="N109" s="645"/>
      <c r="O109" s="562"/>
      <c r="P109" s="562"/>
      <c r="Q109" s="562"/>
      <c r="R109" s="493"/>
      <c r="S109" s="1093"/>
      <c r="T109" s="493"/>
      <c r="U109" s="1093"/>
      <c r="V109" s="583" t="str">
        <f>W109 &amp; "-" &amp; Y109</f>
        <v>-</v>
      </c>
      <c r="W109" s="1242"/>
      <c r="X109" s="1228" t="s">
        <v>84</v>
      </c>
      <c r="Y109" s="1242"/>
      <c r="Z109" s="1228" t="s">
        <v>84</v>
      </c>
      <c r="AA109" s="537"/>
      <c r="AB109" s="629" t="s">
        <v>669</v>
      </c>
      <c r="AC109" s="584" t="str">
        <f>strCheckDate(O109:AA109)</f>
        <v/>
      </c>
      <c r="AD109" s="588"/>
      <c r="AE109" s="588" t="str">
        <f>IF(M109="","",M109 )</f>
        <v>горячая вода в системе централизованного теплоснабжения на горячее водоснабжение</v>
      </c>
      <c r="AF109" s="588"/>
      <c r="AG109" s="588"/>
      <c r="AH109" s="588"/>
      <c r="AI109" s="584"/>
      <c r="AJ109" s="584"/>
      <c r="AK109" s="584"/>
      <c r="AL109" s="584"/>
      <c r="AM109" s="584"/>
      <c r="AN109" s="584"/>
    </row>
    <row r="110" spans="1:40" s="523" customFormat="1" ht="102.75" customHeight="1">
      <c r="A110" s="1232"/>
      <c r="B110" s="1232"/>
      <c r="C110" s="1232"/>
      <c r="D110" s="1232"/>
      <c r="E110" s="1232"/>
      <c r="F110" s="1232"/>
      <c r="G110" s="1232"/>
      <c r="H110" s="1078">
        <v>1</v>
      </c>
      <c r="I110" s="1254"/>
      <c r="J110" s="1255"/>
      <c r="K110" s="1067"/>
      <c r="L110" s="592" t="str">
        <f>mergeValue(A110) &amp;"."&amp; mergeValue(B110)&amp;"."&amp; mergeValue(C110)&amp;"."&amp; mergeValue(D110)&amp;"."&amp; mergeValue(F110)&amp;"."&amp; mergeValue(G110)&amp;"."&amp; mergeValue(H110)</f>
        <v>1.1.1.1.1.1.1</v>
      </c>
      <c r="M110" s="1070"/>
      <c r="N110" s="494"/>
      <c r="O110" s="562"/>
      <c r="P110" s="562"/>
      <c r="Q110" s="562"/>
      <c r="R110" s="493"/>
      <c r="S110" s="1093"/>
      <c r="T110" s="493"/>
      <c r="U110" s="1093"/>
      <c r="V110" s="583" t="str">
        <f>W110 &amp; "-" &amp; Y110</f>
        <v>-</v>
      </c>
      <c r="W110" s="1242"/>
      <c r="X110" s="1228"/>
      <c r="Y110" s="1242"/>
      <c r="Z110" s="1228"/>
      <c r="AA110" s="669"/>
      <c r="AB110" s="1202" t="s">
        <v>670</v>
      </c>
      <c r="AC110" s="584" t="str">
        <f>strCheckDate(O110:AA110)</f>
        <v/>
      </c>
      <c r="AD110" s="584"/>
      <c r="AE110" s="584"/>
      <c r="AF110" s="588"/>
      <c r="AG110" s="584"/>
      <c r="AH110" s="584"/>
      <c r="AI110" s="584"/>
      <c r="AJ110" s="584"/>
      <c r="AK110" s="584"/>
      <c r="AL110" s="584"/>
      <c r="AM110" s="584"/>
      <c r="AN110" s="584"/>
    </row>
    <row r="111" spans="1:40" s="523" customFormat="1" ht="0.2" customHeight="1">
      <c r="A111" s="1232"/>
      <c r="B111" s="1232"/>
      <c r="C111" s="1232"/>
      <c r="D111" s="1232"/>
      <c r="E111" s="1232"/>
      <c r="F111" s="1232"/>
      <c r="G111" s="1232"/>
      <c r="H111" s="1078"/>
      <c r="I111" s="1254"/>
      <c r="J111" s="1255"/>
      <c r="K111" s="1067"/>
      <c r="L111" s="599"/>
      <c r="M111" s="645"/>
      <c r="N111" s="645"/>
      <c r="O111" s="562"/>
      <c r="P111" s="493"/>
      <c r="Q111" s="493"/>
      <c r="R111" s="493"/>
      <c r="S111" s="493"/>
      <c r="T111" s="493"/>
      <c r="U111" s="559"/>
      <c r="V111" s="583"/>
      <c r="W111" s="1227"/>
      <c r="X111" s="1228"/>
      <c r="Y111" s="1227"/>
      <c r="Z111" s="1228"/>
      <c r="AA111" s="537"/>
      <c r="AB111" s="1202"/>
      <c r="AC111" s="584"/>
      <c r="AD111" s="584"/>
      <c r="AE111" s="584"/>
      <c r="AF111" s="588">
        <f ca="1">OFFSET(AF111,-1,0)</f>
        <v>0</v>
      </c>
      <c r="AG111" s="584"/>
      <c r="AH111" s="584"/>
      <c r="AI111" s="584"/>
      <c r="AJ111" s="584"/>
      <c r="AK111" s="584"/>
      <c r="AL111" s="584"/>
      <c r="AM111" s="584"/>
      <c r="AN111" s="584"/>
    </row>
    <row r="112" spans="1:40" s="522" customFormat="1" ht="15" customHeight="1">
      <c r="A112" s="1232"/>
      <c r="B112" s="1232"/>
      <c r="C112" s="1232"/>
      <c r="D112" s="1232"/>
      <c r="E112" s="1232"/>
      <c r="F112" s="1232"/>
      <c r="G112" s="1232"/>
      <c r="H112" s="1078"/>
      <c r="I112" s="1254"/>
      <c r="J112" s="1255"/>
      <c r="K112" s="1069"/>
      <c r="L112" s="538"/>
      <c r="M112" s="557" t="s">
        <v>41</v>
      </c>
      <c r="N112" s="551"/>
      <c r="O112" s="545"/>
      <c r="P112" s="545"/>
      <c r="Q112" s="545"/>
      <c r="R112" s="545"/>
      <c r="S112" s="545"/>
      <c r="T112" s="545"/>
      <c r="U112" s="545"/>
      <c r="V112" s="545"/>
      <c r="W112" s="563"/>
      <c r="X112" s="564"/>
      <c r="Y112" s="563"/>
      <c r="Z112" s="551"/>
      <c r="AA112" s="560"/>
      <c r="AB112" s="1202"/>
      <c r="AC112" s="586"/>
      <c r="AD112" s="586"/>
      <c r="AE112" s="586"/>
      <c r="AF112" s="586"/>
      <c r="AG112" s="586"/>
      <c r="AH112" s="586"/>
      <c r="AI112" s="586"/>
      <c r="AJ112" s="586"/>
      <c r="AK112" s="586"/>
      <c r="AL112" s="586"/>
      <c r="AM112" s="586"/>
      <c r="AN112" s="586"/>
    </row>
    <row r="113" spans="1:40" s="522" customFormat="1" ht="15" customHeight="1">
      <c r="A113" s="1232"/>
      <c r="B113" s="1232"/>
      <c r="C113" s="1232"/>
      <c r="D113" s="1232"/>
      <c r="E113" s="1232"/>
      <c r="F113" s="1232"/>
      <c r="G113" s="1078"/>
      <c r="H113" s="1078"/>
      <c r="I113" s="1254"/>
      <c r="J113" s="1075"/>
      <c r="K113" s="1069"/>
      <c r="L113" s="538"/>
      <c r="M113" s="556" t="s">
        <v>25</v>
      </c>
      <c r="N113" s="557"/>
      <c r="O113" s="557"/>
      <c r="P113" s="557"/>
      <c r="Q113" s="557"/>
      <c r="R113" s="557"/>
      <c r="S113" s="557"/>
      <c r="T113" s="557"/>
      <c r="U113" s="557"/>
      <c r="V113" s="557"/>
      <c r="W113" s="557"/>
      <c r="X113" s="557"/>
      <c r="Y113" s="557"/>
      <c r="Z113" s="557"/>
      <c r="AA113" s="557"/>
      <c r="AB113" s="560"/>
      <c r="AC113" s="586"/>
      <c r="AD113" s="586"/>
      <c r="AE113" s="586"/>
      <c r="AF113" s="586"/>
      <c r="AG113" s="586"/>
      <c r="AH113" s="586"/>
      <c r="AI113" s="586"/>
      <c r="AJ113" s="586"/>
      <c r="AK113" s="586"/>
      <c r="AL113" s="586"/>
      <c r="AM113" s="586"/>
      <c r="AN113" s="586"/>
    </row>
    <row r="114" spans="1:40" s="522" customFormat="1" ht="15" customHeight="1">
      <c r="A114" s="1232"/>
      <c r="B114" s="1232"/>
      <c r="C114" s="1232"/>
      <c r="D114" s="1232"/>
      <c r="E114" s="1232"/>
      <c r="F114" s="1081"/>
      <c r="G114" s="1078"/>
      <c r="H114" s="1078"/>
      <c r="I114" s="1065"/>
      <c r="J114" s="1063"/>
      <c r="K114" s="1069"/>
      <c r="L114" s="538"/>
      <c r="M114" s="551" t="s">
        <v>11</v>
      </c>
      <c r="N114" s="550"/>
      <c r="O114" s="545"/>
      <c r="P114" s="545"/>
      <c r="Q114" s="545"/>
      <c r="R114" s="545"/>
      <c r="S114" s="545"/>
      <c r="T114" s="545"/>
      <c r="U114" s="545"/>
      <c r="V114" s="545"/>
      <c r="W114" s="573"/>
      <c r="X114" s="564"/>
      <c r="Y114" s="563"/>
      <c r="Z114" s="550"/>
      <c r="AA114" s="564"/>
      <c r="AB114" s="560"/>
      <c r="AC114" s="586"/>
      <c r="AD114" s="586"/>
      <c r="AE114" s="586"/>
      <c r="AF114" s="586"/>
      <c r="AG114" s="586"/>
      <c r="AH114" s="586"/>
      <c r="AI114" s="586"/>
      <c r="AJ114" s="586"/>
      <c r="AK114" s="586"/>
      <c r="AL114" s="586"/>
      <c r="AM114" s="586"/>
      <c r="AN114" s="586"/>
    </row>
    <row r="115" spans="1:40" s="522" customFormat="1" ht="0.2" customHeight="1">
      <c r="A115" s="1232"/>
      <c r="B115" s="1232"/>
      <c r="C115" s="1232"/>
      <c r="D115" s="1080"/>
      <c r="E115" s="1081"/>
      <c r="F115" s="1081"/>
      <c r="G115" s="1078"/>
      <c r="H115" s="1078"/>
      <c r="I115" s="1076"/>
      <c r="J115" s="1063"/>
      <c r="K115" s="1059"/>
      <c r="L115" s="538"/>
      <c r="M115" s="551"/>
      <c r="N115" s="551"/>
      <c r="O115" s="551"/>
      <c r="P115" s="551"/>
      <c r="Q115" s="551"/>
      <c r="R115" s="551"/>
      <c r="S115" s="551"/>
      <c r="T115" s="551"/>
      <c r="U115" s="551"/>
      <c r="V115" s="551"/>
      <c r="W115" s="551"/>
      <c r="X115" s="551"/>
      <c r="Y115" s="551"/>
      <c r="Z115" s="551"/>
      <c r="AA115" s="551"/>
      <c r="AB115" s="560"/>
      <c r="AC115" s="586"/>
      <c r="AD115" s="586"/>
      <c r="AE115" s="586"/>
      <c r="AF115" s="586"/>
      <c r="AG115" s="586"/>
      <c r="AH115" s="586"/>
      <c r="AI115" s="586"/>
      <c r="AJ115" s="586"/>
      <c r="AK115" s="586"/>
      <c r="AL115" s="586"/>
      <c r="AM115" s="586"/>
      <c r="AN115" s="586"/>
    </row>
    <row r="116" spans="1:40" s="522" customFormat="1" ht="15" customHeight="1">
      <c r="A116" s="1232"/>
      <c r="B116" s="1232"/>
      <c r="C116" s="1232"/>
      <c r="D116" s="1082"/>
      <c r="E116" s="1082"/>
      <c r="F116" s="1082"/>
      <c r="G116" s="1083"/>
      <c r="H116" s="1082"/>
      <c r="I116" s="1069"/>
      <c r="J116" s="1063"/>
      <c r="K116" s="1069"/>
      <c r="L116" s="538"/>
      <c r="M116" s="550" t="s">
        <v>17</v>
      </c>
      <c r="N116" s="549"/>
      <c r="O116" s="545"/>
      <c r="P116" s="545"/>
      <c r="Q116" s="545"/>
      <c r="R116" s="545"/>
      <c r="S116" s="545"/>
      <c r="T116" s="545"/>
      <c r="U116" s="545"/>
      <c r="V116" s="545"/>
      <c r="W116" s="573"/>
      <c r="X116" s="564"/>
      <c r="Y116" s="563"/>
      <c r="Z116" s="549"/>
      <c r="AA116" s="564"/>
      <c r="AB116" s="560"/>
      <c r="AC116" s="586"/>
      <c r="AD116" s="586"/>
      <c r="AE116" s="586"/>
      <c r="AF116" s="586"/>
      <c r="AG116" s="586"/>
      <c r="AH116" s="586"/>
      <c r="AI116" s="586"/>
      <c r="AJ116" s="586"/>
      <c r="AK116" s="586"/>
      <c r="AL116" s="586"/>
      <c r="AM116" s="586"/>
      <c r="AN116" s="586"/>
    </row>
    <row r="117" spans="1:40" s="522" customFormat="1" ht="15" customHeight="1">
      <c r="A117" s="1232"/>
      <c r="B117" s="1232"/>
      <c r="C117" s="1082"/>
      <c r="D117" s="1082"/>
      <c r="E117" s="1082"/>
      <c r="F117" s="1082"/>
      <c r="G117" s="1083"/>
      <c r="H117" s="1082"/>
      <c r="I117" s="1069"/>
      <c r="J117" s="1063"/>
      <c r="K117" s="1069"/>
      <c r="L117" s="538"/>
      <c r="M117" s="549" t="s">
        <v>18</v>
      </c>
      <c r="N117" s="549"/>
      <c r="O117" s="545"/>
      <c r="P117" s="545"/>
      <c r="Q117" s="545"/>
      <c r="R117" s="545"/>
      <c r="S117" s="545"/>
      <c r="T117" s="545"/>
      <c r="U117" s="545"/>
      <c r="V117" s="545"/>
      <c r="W117" s="573"/>
      <c r="X117" s="564"/>
      <c r="Y117" s="563"/>
      <c r="Z117" s="549"/>
      <c r="AA117" s="564"/>
      <c r="AB117" s="560"/>
      <c r="AC117" s="586"/>
      <c r="AD117" s="586"/>
      <c r="AE117" s="586"/>
      <c r="AF117" s="586"/>
      <c r="AG117" s="586"/>
      <c r="AH117" s="586"/>
      <c r="AI117" s="586"/>
      <c r="AJ117" s="586"/>
      <c r="AK117" s="586"/>
      <c r="AL117" s="586"/>
      <c r="AM117" s="586"/>
      <c r="AN117" s="586"/>
    </row>
    <row r="118" spans="1:40" s="522" customFormat="1" ht="15" customHeight="1">
      <c r="A118" s="1232"/>
      <c r="B118" s="1082"/>
      <c r="C118" s="1082"/>
      <c r="D118" s="1082"/>
      <c r="E118" s="1082"/>
      <c r="F118" s="1082"/>
      <c r="G118" s="1083"/>
      <c r="H118" s="1082"/>
      <c r="I118" s="1069"/>
      <c r="J118" s="1063"/>
      <c r="K118" s="1069"/>
      <c r="L118" s="538"/>
      <c r="M118" s="558" t="s">
        <v>19</v>
      </c>
      <c r="N118" s="549"/>
      <c r="O118" s="545"/>
      <c r="P118" s="545"/>
      <c r="Q118" s="545"/>
      <c r="R118" s="545"/>
      <c r="S118" s="545"/>
      <c r="T118" s="545"/>
      <c r="U118" s="545"/>
      <c r="V118" s="545"/>
      <c r="W118" s="573"/>
      <c r="X118" s="564"/>
      <c r="Y118" s="563"/>
      <c r="Z118" s="549"/>
      <c r="AA118" s="564"/>
      <c r="AB118" s="560"/>
      <c r="AC118" s="586"/>
      <c r="AD118" s="586"/>
      <c r="AE118" s="586"/>
      <c r="AF118" s="586"/>
      <c r="AG118" s="586"/>
      <c r="AH118" s="586"/>
      <c r="AI118" s="586"/>
      <c r="AJ118" s="586"/>
      <c r="AK118" s="586"/>
      <c r="AL118" s="586"/>
      <c r="AM118" s="586"/>
      <c r="AN118" s="586"/>
    </row>
    <row r="119" spans="1:40" s="522" customFormat="1" ht="15" customHeight="1">
      <c r="A119" s="1076"/>
      <c r="B119" s="1076"/>
      <c r="C119" s="1076"/>
      <c r="D119" s="1076"/>
      <c r="E119" s="1076"/>
      <c r="F119" s="1076"/>
      <c r="G119" s="1084"/>
      <c r="H119" s="1076"/>
      <c r="I119" s="1062"/>
      <c r="J119" s="1063"/>
      <c r="K119" s="1059"/>
      <c r="L119" s="538"/>
      <c r="M119" s="565" t="s">
        <v>309</v>
      </c>
      <c r="N119" s="549"/>
      <c r="O119" s="545"/>
      <c r="P119" s="545"/>
      <c r="Q119" s="545"/>
      <c r="R119" s="545"/>
      <c r="S119" s="545"/>
      <c r="T119" s="545"/>
      <c r="U119" s="545"/>
      <c r="V119" s="545"/>
      <c r="W119" s="573"/>
      <c r="X119" s="564"/>
      <c r="Y119" s="563"/>
      <c r="Z119" s="549"/>
      <c r="AA119" s="564"/>
      <c r="AB119" s="560"/>
      <c r="AC119" s="586"/>
      <c r="AD119" s="586"/>
      <c r="AE119" s="586"/>
      <c r="AF119" s="586"/>
      <c r="AG119" s="586"/>
      <c r="AH119" s="586"/>
      <c r="AI119" s="586"/>
      <c r="AJ119" s="586"/>
      <c r="AK119" s="586"/>
      <c r="AL119" s="586"/>
      <c r="AM119" s="586"/>
      <c r="AN119" s="586"/>
    </row>
    <row r="120" spans="1:40" s="684" customFormat="1" ht="102.75" customHeight="1">
      <c r="A120" s="927"/>
      <c r="B120" s="927"/>
      <c r="C120" s="927"/>
      <c r="D120" s="927"/>
      <c r="E120" s="927"/>
      <c r="F120" s="927"/>
      <c r="G120" s="931"/>
      <c r="H120" s="932">
        <v>1</v>
      </c>
      <c r="I120" s="930"/>
      <c r="J120" s="928"/>
      <c r="K120" s="929"/>
      <c r="L120" s="723" t="str">
        <f>mergeValue(A120) &amp;"."&amp; mergeValue(B120)&amp;"."&amp; mergeValue(C120)&amp;"."&amp; mergeValue(D120)&amp;"."&amp; mergeValue(F120)&amp;"."&amp; mergeValue(G120)&amp;"."&amp; mergeValue(H120)</f>
        <v>......1</v>
      </c>
      <c r="M120" s="1070"/>
      <c r="N120" s="712"/>
      <c r="O120" s="701"/>
      <c r="P120" s="701"/>
      <c r="Q120" s="701"/>
      <c r="R120" s="711"/>
      <c r="S120" s="1093"/>
      <c r="T120" s="711"/>
      <c r="U120" s="1093"/>
      <c r="V120" s="717" t="str">
        <f>W120 &amp; "-" &amp; Y120</f>
        <v>-</v>
      </c>
      <c r="W120" s="682"/>
      <c r="X120" s="649" t="s">
        <v>85</v>
      </c>
      <c r="Y120" s="1090"/>
      <c r="Z120" s="471" t="s">
        <v>85</v>
      </c>
      <c r="AA120" s="669"/>
      <c r="AB120" s="689"/>
      <c r="AC120" s="718" t="str">
        <f>strCheckDate(O120:AA120)</f>
        <v/>
      </c>
      <c r="AD120" s="718"/>
      <c r="AE120" s="718"/>
      <c r="AF120" s="721"/>
      <c r="AG120" s="718"/>
      <c r="AH120" s="718"/>
      <c r="AI120" s="718"/>
      <c r="AJ120" s="718"/>
      <c r="AK120" s="718"/>
      <c r="AL120" s="718"/>
      <c r="AM120" s="718"/>
      <c r="AN120" s="718"/>
    </row>
    <row r="123" spans="1:40" s="35" customFormat="1" ht="17.100000000000001" customHeight="1">
      <c r="G123" s="35" t="s">
        <v>13</v>
      </c>
      <c r="I123" s="35" t="s">
        <v>69</v>
      </c>
      <c r="U123" s="158"/>
    </row>
    <row r="124" spans="1:40" ht="17.100000000000001" customHeight="1">
      <c r="T124" s="122"/>
      <c r="U124" s="43"/>
    </row>
    <row r="125" spans="1:40" s="523" customFormat="1" ht="22.5">
      <c r="A125" s="1232">
        <v>1</v>
      </c>
      <c r="B125" s="939"/>
      <c r="C125" s="939"/>
      <c r="D125" s="939"/>
      <c r="E125" s="940"/>
      <c r="F125" s="941"/>
      <c r="G125" s="941"/>
      <c r="H125" s="941"/>
      <c r="I125" s="942"/>
      <c r="J125" s="937"/>
      <c r="K125" s="944"/>
      <c r="L125" s="592">
        <f>mergeValue(A125)</f>
        <v>1</v>
      </c>
      <c r="M125" s="640" t="s">
        <v>20</v>
      </c>
      <c r="N125" s="579"/>
      <c r="O125" s="1244"/>
      <c r="P125" s="1244"/>
      <c r="Q125" s="1244"/>
      <c r="R125" s="1244"/>
      <c r="S125" s="1244"/>
      <c r="T125" s="1244"/>
      <c r="U125" s="1244"/>
      <c r="V125" s="1244"/>
      <c r="W125" s="629" t="s">
        <v>659</v>
      </c>
      <c r="X125" s="584"/>
      <c r="Y125" s="584"/>
      <c r="Z125" s="584"/>
      <c r="AA125" s="584"/>
      <c r="AB125" s="584"/>
      <c r="AC125" s="584"/>
      <c r="AD125" s="584"/>
      <c r="AE125" s="584"/>
      <c r="AF125" s="584"/>
      <c r="AG125" s="584"/>
      <c r="AH125" s="584"/>
    </row>
    <row r="126" spans="1:40" s="523" customFormat="1" ht="22.5">
      <c r="A126" s="1232"/>
      <c r="B126" s="1232">
        <v>1</v>
      </c>
      <c r="C126" s="939"/>
      <c r="D126" s="939"/>
      <c r="E126" s="941"/>
      <c r="F126" s="941"/>
      <c r="G126" s="941"/>
      <c r="H126" s="941"/>
      <c r="I126" s="936"/>
      <c r="J126" s="935"/>
      <c r="K126" s="938"/>
      <c r="L126" s="592" t="str">
        <f>mergeValue(A126) &amp;"."&amp; mergeValue(B126)</f>
        <v>1.1</v>
      </c>
      <c r="M126" s="546" t="s">
        <v>16</v>
      </c>
      <c r="N126" s="579"/>
      <c r="O126" s="1244"/>
      <c r="P126" s="1244"/>
      <c r="Q126" s="1244"/>
      <c r="R126" s="1244"/>
      <c r="S126" s="1244"/>
      <c r="T126" s="1244"/>
      <c r="U126" s="1244"/>
      <c r="V126" s="1244"/>
      <c r="W126" s="629" t="s">
        <v>478</v>
      </c>
      <c r="X126" s="584"/>
      <c r="Y126" s="584"/>
      <c r="Z126" s="584"/>
      <c r="AA126" s="584"/>
      <c r="AB126" s="584"/>
      <c r="AC126" s="584"/>
      <c r="AD126" s="584"/>
      <c r="AE126" s="584"/>
      <c r="AF126" s="584"/>
      <c r="AG126" s="584"/>
      <c r="AH126" s="584"/>
    </row>
    <row r="127" spans="1:40" s="523" customFormat="1" ht="22.5">
      <c r="A127" s="1232"/>
      <c r="B127" s="1232"/>
      <c r="C127" s="1232">
        <v>1</v>
      </c>
      <c r="D127" s="939"/>
      <c r="E127" s="941"/>
      <c r="F127" s="941"/>
      <c r="G127" s="941"/>
      <c r="H127" s="941"/>
      <c r="I127" s="943"/>
      <c r="J127" s="935"/>
      <c r="K127" s="938"/>
      <c r="L127" s="592" t="str">
        <f>mergeValue(A127) &amp;"."&amp; mergeValue(B127)&amp;"."&amp; mergeValue(C127)</f>
        <v>1.1.1</v>
      </c>
      <c r="M127" s="547" t="s">
        <v>7</v>
      </c>
      <c r="N127" s="579"/>
      <c r="O127" s="1244"/>
      <c r="P127" s="1244"/>
      <c r="Q127" s="1244"/>
      <c r="R127" s="1244"/>
      <c r="S127" s="1244"/>
      <c r="T127" s="1244"/>
      <c r="U127" s="1244"/>
      <c r="V127" s="1244"/>
      <c r="W127" s="629" t="s">
        <v>634</v>
      </c>
      <c r="X127" s="584"/>
      <c r="Y127" s="584"/>
      <c r="Z127" s="584"/>
      <c r="AA127" s="584"/>
      <c r="AB127" s="584"/>
      <c r="AC127" s="584"/>
      <c r="AD127" s="584"/>
      <c r="AE127" s="584"/>
      <c r="AF127" s="584"/>
      <c r="AG127" s="584"/>
      <c r="AH127" s="584"/>
    </row>
    <row r="128" spans="1:40" s="523" customFormat="1" ht="22.5">
      <c r="A128" s="1232"/>
      <c r="B128" s="1232"/>
      <c r="C128" s="1232"/>
      <c r="D128" s="1232">
        <v>1</v>
      </c>
      <c r="E128" s="941"/>
      <c r="F128" s="941"/>
      <c r="G128" s="941"/>
      <c r="H128" s="941"/>
      <c r="I128" s="943"/>
      <c r="J128" s="935"/>
      <c r="K128" s="938"/>
      <c r="L128" s="592" t="str">
        <f>mergeValue(A128) &amp;"."&amp; mergeValue(B128)&amp;"."&amp; mergeValue(C128)&amp;"."&amp; mergeValue(D128)</f>
        <v>1.1.1.1</v>
      </c>
      <c r="M128" s="548" t="s">
        <v>22</v>
      </c>
      <c r="N128" s="579"/>
      <c r="O128" s="1244"/>
      <c r="P128" s="1244"/>
      <c r="Q128" s="1244"/>
      <c r="R128" s="1244"/>
      <c r="S128" s="1244"/>
      <c r="T128" s="1244"/>
      <c r="U128" s="1244"/>
      <c r="V128" s="1244"/>
      <c r="W128" s="629" t="s">
        <v>635</v>
      </c>
      <c r="X128" s="584"/>
      <c r="Y128" s="584"/>
      <c r="Z128" s="584"/>
      <c r="AA128" s="584"/>
      <c r="AB128" s="584"/>
      <c r="AC128" s="584"/>
      <c r="AD128" s="584"/>
      <c r="AE128" s="584"/>
      <c r="AF128" s="584"/>
      <c r="AG128" s="584"/>
      <c r="AH128" s="584"/>
    </row>
    <row r="129" spans="1:34" s="523" customFormat="1" ht="11.25" hidden="1" customHeight="1">
      <c r="A129" s="1232"/>
      <c r="B129" s="1232"/>
      <c r="C129" s="1232"/>
      <c r="D129" s="1232"/>
      <c r="E129" s="1232">
        <v>1</v>
      </c>
      <c r="F129" s="941"/>
      <c r="G129" s="941"/>
      <c r="H129" s="939">
        <v>1</v>
      </c>
      <c r="I129" s="1232">
        <v>1</v>
      </c>
      <c r="J129" s="941"/>
      <c r="K129" s="946"/>
      <c r="L129" s="592"/>
      <c r="M129" s="554"/>
      <c r="N129" s="580"/>
      <c r="O129" s="630"/>
      <c r="P129" s="630"/>
      <c r="Q129" s="630"/>
      <c r="R129" s="630"/>
      <c r="S129" s="630"/>
      <c r="T129" s="630"/>
      <c r="U129" s="630"/>
      <c r="V129" s="508"/>
      <c r="W129" s="559"/>
      <c r="X129" s="584"/>
      <c r="Y129" s="584"/>
      <c r="Z129" s="584"/>
      <c r="AA129" s="584"/>
      <c r="AB129" s="584"/>
      <c r="AC129" s="584"/>
      <c r="AD129" s="584"/>
      <c r="AE129" s="584"/>
      <c r="AF129" s="584"/>
      <c r="AG129" s="584"/>
      <c r="AH129" s="584"/>
    </row>
    <row r="130" spans="1:34" s="523" customFormat="1" ht="90">
      <c r="A130" s="1232"/>
      <c r="B130" s="1232"/>
      <c r="C130" s="1232"/>
      <c r="D130" s="1232"/>
      <c r="E130" s="1232"/>
      <c r="F130" s="1232">
        <v>1</v>
      </c>
      <c r="G130" s="939"/>
      <c r="H130" s="939"/>
      <c r="I130" s="1232"/>
      <c r="J130" s="1232">
        <v>1</v>
      </c>
      <c r="K130" s="947"/>
      <c r="L130" s="592" t="str">
        <f>mergeValue(A130) &amp;"."&amp; mergeValue(B130)&amp;"."&amp; mergeValue(C130)&amp;"."&amp; mergeValue(D130)&amp;"."&amp;  mergeValue(F130)</f>
        <v>1.1.1.1.1</v>
      </c>
      <c r="M130" s="555" t="s">
        <v>10</v>
      </c>
      <c r="N130" s="580"/>
      <c r="O130" s="1234"/>
      <c r="P130" s="1234"/>
      <c r="Q130" s="1234"/>
      <c r="R130" s="1234"/>
      <c r="S130" s="1234"/>
      <c r="T130" s="1234"/>
      <c r="U130" s="1234"/>
      <c r="V130" s="1234"/>
      <c r="W130" s="629" t="s">
        <v>636</v>
      </c>
      <c r="X130" s="584"/>
      <c r="Y130" s="588" t="str">
        <f>strCheckUnique(Z130:Z133)</f>
        <v/>
      </c>
      <c r="Z130" s="584"/>
      <c r="AA130" s="588"/>
      <c r="AB130" s="584"/>
      <c r="AC130" s="584"/>
      <c r="AD130" s="584"/>
      <c r="AE130" s="584"/>
      <c r="AF130" s="584"/>
      <c r="AG130" s="584"/>
      <c r="AH130" s="584"/>
    </row>
    <row r="131" spans="1:34" s="523" customFormat="1" ht="191.25" customHeight="1">
      <c r="A131" s="1232"/>
      <c r="B131" s="1232"/>
      <c r="C131" s="1232"/>
      <c r="D131" s="1232"/>
      <c r="E131" s="1232"/>
      <c r="F131" s="1232"/>
      <c r="G131" s="939">
        <v>1</v>
      </c>
      <c r="H131" s="939"/>
      <c r="I131" s="1232"/>
      <c r="J131" s="1232"/>
      <c r="K131" s="947">
        <v>1</v>
      </c>
      <c r="L131" s="592" t="str">
        <f>mergeValue(A131) &amp;"."&amp; mergeValue(B131)&amp;"."&amp; mergeValue(C131)&amp;"."&amp; mergeValue(D131)&amp;"."&amp; mergeValue(F131)&amp;"."&amp; mergeValue(G131)</f>
        <v>1.1.1.1.1.1</v>
      </c>
      <c r="M131" s="1068"/>
      <c r="N131" s="585"/>
      <c r="O131" s="562"/>
      <c r="P131" s="562"/>
      <c r="Q131" s="1092"/>
      <c r="R131" s="1242"/>
      <c r="S131" s="1228" t="s">
        <v>84</v>
      </c>
      <c r="T131" s="1242"/>
      <c r="U131" s="1228" t="s">
        <v>85</v>
      </c>
      <c r="V131" s="577"/>
      <c r="W131" s="1202" t="s">
        <v>660</v>
      </c>
      <c r="X131" s="584" t="str">
        <f>strCheckDate(O132:V132)</f>
        <v/>
      </c>
      <c r="Y131" s="588"/>
      <c r="Z131" s="588" t="str">
        <f>IF(M131="","",M131 )</f>
        <v/>
      </c>
      <c r="AA131" s="588"/>
      <c r="AB131" s="588"/>
      <c r="AC131" s="588"/>
      <c r="AD131" s="584"/>
      <c r="AE131" s="584"/>
      <c r="AF131" s="584"/>
      <c r="AG131" s="584"/>
      <c r="AH131" s="584"/>
    </row>
    <row r="132" spans="1:34" s="523" customFormat="1" ht="0.2" customHeight="1">
      <c r="A132" s="1232"/>
      <c r="B132" s="1232"/>
      <c r="C132" s="1232"/>
      <c r="D132" s="1232"/>
      <c r="E132" s="1232"/>
      <c r="F132" s="1232"/>
      <c r="G132" s="939"/>
      <c r="H132" s="939"/>
      <c r="I132" s="1232"/>
      <c r="J132" s="1232"/>
      <c r="K132" s="947"/>
      <c r="L132" s="599"/>
      <c r="M132" s="645"/>
      <c r="N132" s="585"/>
      <c r="O132" s="562"/>
      <c r="P132" s="562"/>
      <c r="Q132" s="583" t="str">
        <f>R131 &amp; "-" &amp; T131</f>
        <v>-</v>
      </c>
      <c r="R132" s="1227"/>
      <c r="S132" s="1228"/>
      <c r="T132" s="1227"/>
      <c r="U132" s="1228"/>
      <c r="V132" s="577"/>
      <c r="W132" s="1202"/>
      <c r="X132" s="584"/>
      <c r="Y132" s="584"/>
      <c r="Z132" s="584"/>
      <c r="AA132" s="584"/>
      <c r="AB132" s="584"/>
      <c r="AC132" s="584"/>
      <c r="AD132" s="584"/>
      <c r="AE132" s="584"/>
      <c r="AF132" s="584"/>
      <c r="AG132" s="584"/>
      <c r="AH132" s="584"/>
    </row>
    <row r="133" spans="1:34" s="522" customFormat="1" ht="15" customHeight="1">
      <c r="A133" s="1232"/>
      <c r="B133" s="1232"/>
      <c r="C133" s="1232"/>
      <c r="D133" s="1232"/>
      <c r="E133" s="1232"/>
      <c r="F133" s="1232"/>
      <c r="G133" s="941"/>
      <c r="H133" s="939"/>
      <c r="I133" s="1232"/>
      <c r="J133" s="1232"/>
      <c r="K133" s="946"/>
      <c r="L133" s="538"/>
      <c r="M133" s="556" t="s">
        <v>25</v>
      </c>
      <c r="N133" s="551"/>
      <c r="O133" s="545"/>
      <c r="P133" s="545"/>
      <c r="Q133" s="545"/>
      <c r="R133" s="573"/>
      <c r="S133" s="564"/>
      <c r="T133" s="563"/>
      <c r="U133" s="551"/>
      <c r="V133" s="560"/>
      <c r="W133" s="1202"/>
      <c r="X133" s="586"/>
      <c r="Y133" s="586"/>
      <c r="Z133" s="586"/>
      <c r="AA133" s="586"/>
      <c r="AB133" s="586"/>
      <c r="AC133" s="586"/>
      <c r="AD133" s="586"/>
      <c r="AE133" s="586"/>
      <c r="AF133" s="586"/>
      <c r="AG133" s="586"/>
      <c r="AH133" s="586"/>
    </row>
    <row r="134" spans="1:34" s="522" customFormat="1" ht="15" customHeight="1">
      <c r="A134" s="1232"/>
      <c r="B134" s="1232"/>
      <c r="C134" s="1232"/>
      <c r="D134" s="1232"/>
      <c r="E134" s="1232"/>
      <c r="F134" s="941"/>
      <c r="G134" s="941"/>
      <c r="H134" s="939"/>
      <c r="I134" s="1232"/>
      <c r="J134" s="941"/>
      <c r="K134" s="946"/>
      <c r="L134" s="538"/>
      <c r="M134" s="551" t="s">
        <v>11</v>
      </c>
      <c r="N134" s="550"/>
      <c r="O134" s="545"/>
      <c r="P134" s="545"/>
      <c r="Q134" s="545"/>
      <c r="R134" s="573"/>
      <c r="S134" s="564"/>
      <c r="T134" s="563"/>
      <c r="U134" s="550"/>
      <c r="V134" s="564"/>
      <c r="W134" s="560"/>
      <c r="X134" s="586"/>
      <c r="Y134" s="586"/>
      <c r="Z134" s="586"/>
      <c r="AA134" s="586"/>
      <c r="AB134" s="586"/>
      <c r="AC134" s="586"/>
      <c r="AD134" s="586"/>
      <c r="AE134" s="586"/>
      <c r="AF134" s="586"/>
      <c r="AG134" s="586"/>
      <c r="AH134" s="586"/>
    </row>
    <row r="135" spans="1:34" s="522" customFormat="1" ht="0.2" customHeight="1">
      <c r="A135" s="1232"/>
      <c r="B135" s="1232"/>
      <c r="C135" s="1232"/>
      <c r="D135" s="1232"/>
      <c r="E135" s="945"/>
      <c r="F135" s="941"/>
      <c r="G135" s="941"/>
      <c r="H135" s="941"/>
      <c r="I135" s="937"/>
      <c r="J135" s="934"/>
      <c r="K135" s="944"/>
      <c r="L135" s="538"/>
      <c r="M135" s="551"/>
      <c r="N135" s="549"/>
      <c r="O135" s="545"/>
      <c r="P135" s="545"/>
      <c r="Q135" s="545"/>
      <c r="R135" s="573"/>
      <c r="S135" s="564"/>
      <c r="T135" s="563"/>
      <c r="U135" s="549"/>
      <c r="V135" s="564"/>
      <c r="W135" s="560"/>
      <c r="X135" s="586"/>
      <c r="Y135" s="586"/>
      <c r="Z135" s="586"/>
      <c r="AA135" s="586"/>
      <c r="AB135" s="586"/>
      <c r="AC135" s="586"/>
      <c r="AD135" s="586"/>
      <c r="AE135" s="586"/>
      <c r="AF135" s="586"/>
      <c r="AG135" s="586"/>
      <c r="AH135" s="586"/>
    </row>
    <row r="136" spans="1:34" s="522" customFormat="1" ht="15" customHeight="1">
      <c r="A136" s="1232"/>
      <c r="B136" s="1232"/>
      <c r="C136" s="1232"/>
      <c r="D136" s="945"/>
      <c r="E136" s="945"/>
      <c r="F136" s="941"/>
      <c r="G136" s="941"/>
      <c r="H136" s="941"/>
      <c r="I136" s="937"/>
      <c r="J136" s="934"/>
      <c r="K136" s="944"/>
      <c r="L136" s="538"/>
      <c r="M136" s="550" t="s">
        <v>17</v>
      </c>
      <c r="N136" s="549"/>
      <c r="O136" s="545"/>
      <c r="P136" s="545"/>
      <c r="Q136" s="545"/>
      <c r="R136" s="573"/>
      <c r="S136" s="564"/>
      <c r="T136" s="563"/>
      <c r="U136" s="549"/>
      <c r="V136" s="564"/>
      <c r="W136" s="560"/>
      <c r="X136" s="586"/>
      <c r="Y136" s="586"/>
      <c r="Z136" s="586"/>
      <c r="AA136" s="586"/>
      <c r="AB136" s="586"/>
      <c r="AC136" s="586"/>
      <c r="AD136" s="586"/>
      <c r="AE136" s="586"/>
      <c r="AF136" s="586"/>
      <c r="AG136" s="586"/>
      <c r="AH136" s="586"/>
    </row>
    <row r="137" spans="1:34" s="522" customFormat="1" ht="15" customHeight="1">
      <c r="A137" s="1232"/>
      <c r="B137" s="1232"/>
      <c r="C137" s="945"/>
      <c r="D137" s="945"/>
      <c r="E137" s="945"/>
      <c r="F137" s="945"/>
      <c r="G137" s="950"/>
      <c r="H137" s="937"/>
      <c r="I137" s="948"/>
      <c r="J137" s="934"/>
      <c r="K137" s="949"/>
      <c r="L137" s="538"/>
      <c r="M137" s="549" t="s">
        <v>18</v>
      </c>
      <c r="N137" s="549"/>
      <c r="O137" s="545"/>
      <c r="P137" s="545"/>
      <c r="Q137" s="545"/>
      <c r="R137" s="573"/>
      <c r="S137" s="564"/>
      <c r="T137" s="563"/>
      <c r="U137" s="549"/>
      <c r="V137" s="564"/>
      <c r="W137" s="560"/>
      <c r="X137" s="586"/>
      <c r="Y137" s="586"/>
      <c r="Z137" s="586"/>
      <c r="AA137" s="586"/>
      <c r="AB137" s="586"/>
      <c r="AC137" s="586"/>
      <c r="AD137" s="586"/>
      <c r="AE137" s="586"/>
      <c r="AF137" s="586"/>
      <c r="AG137" s="586"/>
      <c r="AH137" s="586"/>
    </row>
    <row r="138" spans="1:34" s="522" customFormat="1" ht="15" customHeight="1">
      <c r="A138" s="1232"/>
      <c r="B138" s="945"/>
      <c r="C138" s="945"/>
      <c r="D138" s="945"/>
      <c r="E138" s="945"/>
      <c r="F138" s="945"/>
      <c r="G138" s="950"/>
      <c r="H138" s="937"/>
      <c r="I138" s="937"/>
      <c r="J138" s="934"/>
      <c r="K138" s="944"/>
      <c r="L138" s="538"/>
      <c r="M138" s="558" t="s">
        <v>19</v>
      </c>
      <c r="N138" s="549"/>
      <c r="O138" s="545"/>
      <c r="P138" s="545"/>
      <c r="Q138" s="545"/>
      <c r="R138" s="573"/>
      <c r="S138" s="564"/>
      <c r="T138" s="563"/>
      <c r="U138" s="549"/>
      <c r="V138" s="564"/>
      <c r="W138" s="560"/>
      <c r="X138" s="586"/>
      <c r="Y138" s="586"/>
      <c r="Z138" s="586"/>
      <c r="AA138" s="586"/>
      <c r="AB138" s="586"/>
      <c r="AC138" s="586"/>
      <c r="AD138" s="586"/>
      <c r="AE138" s="586"/>
      <c r="AF138" s="586"/>
      <c r="AG138" s="586"/>
      <c r="AH138" s="586"/>
    </row>
    <row r="139" spans="1:34" s="522" customFormat="1" ht="15" customHeight="1">
      <c r="A139" s="933"/>
      <c r="B139" s="933"/>
      <c r="C139" s="933"/>
      <c r="D139" s="933"/>
      <c r="E139" s="933"/>
      <c r="F139" s="933"/>
      <c r="G139" s="933"/>
      <c r="H139" s="933"/>
      <c r="I139" s="933"/>
      <c r="J139" s="933"/>
      <c r="K139" s="933"/>
      <c r="L139" s="492"/>
      <c r="M139" s="565" t="s">
        <v>309</v>
      </c>
      <c r="N139" s="549"/>
      <c r="O139" s="545"/>
      <c r="P139" s="545"/>
      <c r="Q139" s="545"/>
      <c r="R139" s="573"/>
      <c r="S139" s="564"/>
      <c r="T139" s="563"/>
      <c r="U139" s="549"/>
      <c r="V139" s="564"/>
      <c r="W139" s="560"/>
      <c r="X139" s="586"/>
      <c r="Y139" s="586"/>
      <c r="Z139" s="586"/>
      <c r="AA139" s="586"/>
      <c r="AB139" s="586"/>
      <c r="AC139" s="586"/>
      <c r="AD139" s="586"/>
      <c r="AE139" s="586"/>
      <c r="AF139" s="586"/>
      <c r="AG139" s="586"/>
      <c r="AH139" s="586"/>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6"/>
      <c r="Y141" s="216"/>
      <c r="Z141" s="216"/>
      <c r="AA141" s="216"/>
      <c r="AB141" s="216"/>
      <c r="AC141" s="216"/>
      <c r="AD141" s="216"/>
      <c r="AE141" s="216"/>
      <c r="AF141" s="216"/>
      <c r="AG141" s="216"/>
      <c r="AH141" s="216"/>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32">
        <v>1</v>
      </c>
      <c r="B143" s="957"/>
      <c r="C143" s="957"/>
      <c r="D143" s="957"/>
      <c r="E143" s="958"/>
      <c r="F143" s="959"/>
      <c r="G143" s="959"/>
      <c r="H143" s="959"/>
      <c r="I143" s="960"/>
      <c r="J143" s="955"/>
      <c r="K143" s="962"/>
      <c r="L143" s="592">
        <f>mergeValue(A143)</f>
        <v>1</v>
      </c>
      <c r="M143" s="640" t="s">
        <v>20</v>
      </c>
      <c r="N143" s="579"/>
      <c r="O143" s="1244"/>
      <c r="P143" s="1244"/>
      <c r="Q143" s="1244"/>
      <c r="R143" s="1244"/>
      <c r="S143" s="1244"/>
      <c r="T143" s="1244"/>
      <c r="U143" s="1244"/>
      <c r="V143" s="1244"/>
      <c r="W143" s="629" t="s">
        <v>659</v>
      </c>
      <c r="X143" s="584"/>
      <c r="Y143" s="584"/>
      <c r="Z143" s="584"/>
      <c r="AA143" s="584"/>
      <c r="AB143" s="584"/>
      <c r="AC143" s="584"/>
      <c r="AD143" s="584"/>
      <c r="AE143" s="584"/>
      <c r="AF143" s="584"/>
      <c r="AG143" s="584"/>
      <c r="AH143" s="584"/>
    </row>
    <row r="144" spans="1:34" s="523" customFormat="1" ht="22.5">
      <c r="A144" s="1232"/>
      <c r="B144" s="1232">
        <v>1</v>
      </c>
      <c r="C144" s="957"/>
      <c r="D144" s="957"/>
      <c r="E144" s="959"/>
      <c r="F144" s="959"/>
      <c r="G144" s="959"/>
      <c r="H144" s="959"/>
      <c r="I144" s="954"/>
      <c r="J144" s="953"/>
      <c r="K144" s="956"/>
      <c r="L144" s="592" t="str">
        <f>mergeValue(A144) &amp;"."&amp; mergeValue(B144)</f>
        <v>1.1</v>
      </c>
      <c r="M144" s="546" t="s">
        <v>16</v>
      </c>
      <c r="N144" s="579"/>
      <c r="O144" s="1244"/>
      <c r="P144" s="1244"/>
      <c r="Q144" s="1244"/>
      <c r="R144" s="1244"/>
      <c r="S144" s="1244"/>
      <c r="T144" s="1244"/>
      <c r="U144" s="1244"/>
      <c r="V144" s="1244"/>
      <c r="W144" s="629" t="s">
        <v>478</v>
      </c>
      <c r="X144" s="584"/>
      <c r="Y144" s="584"/>
      <c r="Z144" s="584"/>
      <c r="AA144" s="584"/>
      <c r="AB144" s="584"/>
      <c r="AC144" s="584"/>
      <c r="AD144" s="584"/>
      <c r="AE144" s="584"/>
      <c r="AF144" s="584"/>
      <c r="AG144" s="584"/>
      <c r="AH144" s="584"/>
    </row>
    <row r="145" spans="1:35" s="523" customFormat="1" ht="22.5">
      <c r="A145" s="1232"/>
      <c r="B145" s="1232"/>
      <c r="C145" s="1232">
        <v>1</v>
      </c>
      <c r="D145" s="957"/>
      <c r="E145" s="959"/>
      <c r="F145" s="959"/>
      <c r="G145" s="959"/>
      <c r="H145" s="959"/>
      <c r="I145" s="961"/>
      <c r="J145" s="953"/>
      <c r="K145" s="956"/>
      <c r="L145" s="592" t="str">
        <f>mergeValue(A145) &amp;"."&amp; mergeValue(B145)&amp;"."&amp; mergeValue(C145)</f>
        <v>1.1.1</v>
      </c>
      <c r="M145" s="547" t="s">
        <v>7</v>
      </c>
      <c r="N145" s="579"/>
      <c r="O145" s="1244"/>
      <c r="P145" s="1244"/>
      <c r="Q145" s="1244"/>
      <c r="R145" s="1244"/>
      <c r="S145" s="1244"/>
      <c r="T145" s="1244"/>
      <c r="U145" s="1244"/>
      <c r="V145" s="1244"/>
      <c r="W145" s="629" t="s">
        <v>634</v>
      </c>
      <c r="X145" s="584"/>
      <c r="Y145" s="584"/>
      <c r="Z145" s="584"/>
      <c r="AA145" s="584"/>
      <c r="AB145" s="584"/>
      <c r="AC145" s="584"/>
      <c r="AD145" s="584"/>
      <c r="AE145" s="584"/>
      <c r="AF145" s="584"/>
      <c r="AG145" s="584"/>
      <c r="AH145" s="584"/>
    </row>
    <row r="146" spans="1:35" s="523" customFormat="1" ht="22.5">
      <c r="A146" s="1232"/>
      <c r="B146" s="1232"/>
      <c r="C146" s="1232"/>
      <c r="D146" s="1232">
        <v>1</v>
      </c>
      <c r="E146" s="959"/>
      <c r="F146" s="959"/>
      <c r="G146" s="959"/>
      <c r="H146" s="959"/>
      <c r="I146" s="961"/>
      <c r="J146" s="953"/>
      <c r="K146" s="956"/>
      <c r="L146" s="592" t="str">
        <f>mergeValue(A146) &amp;"."&amp; mergeValue(B146)&amp;"."&amp; mergeValue(C146)&amp;"."&amp; mergeValue(D146)</f>
        <v>1.1.1.1</v>
      </c>
      <c r="M146" s="548" t="s">
        <v>22</v>
      </c>
      <c r="N146" s="579"/>
      <c r="O146" s="1244"/>
      <c r="P146" s="1244"/>
      <c r="Q146" s="1244"/>
      <c r="R146" s="1244"/>
      <c r="S146" s="1244"/>
      <c r="T146" s="1244"/>
      <c r="U146" s="1244"/>
      <c r="V146" s="1244"/>
      <c r="W146" s="629" t="s">
        <v>635</v>
      </c>
      <c r="X146" s="584"/>
      <c r="Y146" s="584"/>
      <c r="Z146" s="584"/>
      <c r="AA146" s="584"/>
      <c r="AB146" s="584"/>
      <c r="AC146" s="584"/>
      <c r="AD146" s="584"/>
      <c r="AE146" s="584"/>
      <c r="AF146" s="584"/>
      <c r="AG146" s="584"/>
      <c r="AH146" s="584"/>
    </row>
    <row r="147" spans="1:35" s="523" customFormat="1" ht="11.25" hidden="1" customHeight="1">
      <c r="A147" s="1232"/>
      <c r="B147" s="1232"/>
      <c r="C147" s="1232"/>
      <c r="D147" s="1232"/>
      <c r="E147" s="1232">
        <v>1</v>
      </c>
      <c r="F147" s="959"/>
      <c r="G147" s="959"/>
      <c r="H147" s="957">
        <v>1</v>
      </c>
      <c r="I147" s="1232">
        <v>1</v>
      </c>
      <c r="J147" s="959"/>
      <c r="K147" s="964"/>
      <c r="L147" s="592"/>
      <c r="M147" s="554"/>
      <c r="N147" s="580"/>
      <c r="O147" s="630"/>
      <c r="P147" s="630"/>
      <c r="Q147" s="630"/>
      <c r="R147" s="630"/>
      <c r="S147" s="630"/>
      <c r="T147" s="630"/>
      <c r="U147" s="630"/>
      <c r="V147" s="508"/>
      <c r="W147" s="559"/>
      <c r="X147" s="584"/>
      <c r="Y147" s="584"/>
      <c r="Z147" s="584"/>
      <c r="AA147" s="584"/>
      <c r="AB147" s="584"/>
      <c r="AC147" s="584"/>
      <c r="AD147" s="584"/>
      <c r="AE147" s="584"/>
      <c r="AF147" s="584"/>
      <c r="AG147" s="584"/>
      <c r="AH147" s="584"/>
    </row>
    <row r="148" spans="1:35" s="523" customFormat="1" ht="90">
      <c r="A148" s="1232"/>
      <c r="B148" s="1232"/>
      <c r="C148" s="1232"/>
      <c r="D148" s="1232"/>
      <c r="E148" s="1232"/>
      <c r="F148" s="1232">
        <v>1</v>
      </c>
      <c r="G148" s="957"/>
      <c r="H148" s="957"/>
      <c r="I148" s="1232"/>
      <c r="J148" s="1232">
        <v>1</v>
      </c>
      <c r="K148" s="965"/>
      <c r="L148" s="592" t="str">
        <f>mergeValue(A148) &amp;"."&amp; mergeValue(B148)&amp;"."&amp; mergeValue(C148)&amp;"."&amp; mergeValue(D148)&amp;"."&amp;  mergeValue(F148)</f>
        <v>1.1.1.1.1</v>
      </c>
      <c r="M148" s="555" t="s">
        <v>10</v>
      </c>
      <c r="N148" s="580"/>
      <c r="O148" s="1234"/>
      <c r="P148" s="1234"/>
      <c r="Q148" s="1234"/>
      <c r="R148" s="1234"/>
      <c r="S148" s="1234"/>
      <c r="T148" s="1234"/>
      <c r="U148" s="1234"/>
      <c r="V148" s="1234"/>
      <c r="W148" s="629" t="s">
        <v>636</v>
      </c>
      <c r="X148" s="584"/>
      <c r="Y148" s="588" t="str">
        <f>strCheckUnique(Z148:Z151)</f>
        <v/>
      </c>
      <c r="Z148" s="584"/>
      <c r="AA148" s="588"/>
      <c r="AB148" s="584"/>
      <c r="AC148" s="584"/>
      <c r="AD148" s="584"/>
      <c r="AE148" s="584"/>
      <c r="AF148" s="584"/>
      <c r="AG148" s="584"/>
      <c r="AH148" s="584"/>
    </row>
    <row r="149" spans="1:35" s="523" customFormat="1" ht="188.25" customHeight="1">
      <c r="A149" s="1232"/>
      <c r="B149" s="1232"/>
      <c r="C149" s="1232"/>
      <c r="D149" s="1232"/>
      <c r="E149" s="1232"/>
      <c r="F149" s="1232"/>
      <c r="G149" s="957">
        <v>1</v>
      </c>
      <c r="H149" s="957"/>
      <c r="I149" s="1232"/>
      <c r="J149" s="1232"/>
      <c r="K149" s="965">
        <v>1</v>
      </c>
      <c r="L149" s="592" t="str">
        <f>mergeValue(A149) &amp;"."&amp; mergeValue(B149)&amp;"."&amp; mergeValue(C149)&amp;"."&amp; mergeValue(D149)&amp;"."&amp; mergeValue(F149)&amp;"."&amp; mergeValue(G149)</f>
        <v>1.1.1.1.1.1</v>
      </c>
      <c r="M149" s="1068"/>
      <c r="N149" s="585"/>
      <c r="O149" s="562"/>
      <c r="P149" s="562"/>
      <c r="Q149" s="1092"/>
      <c r="R149" s="1242"/>
      <c r="S149" s="1228" t="s">
        <v>84</v>
      </c>
      <c r="T149" s="1242"/>
      <c r="U149" s="1228" t="s">
        <v>85</v>
      </c>
      <c r="V149" s="577"/>
      <c r="W149" s="1202" t="s">
        <v>660</v>
      </c>
      <c r="X149" s="584" t="str">
        <f>strCheckDate(O150:V150)</f>
        <v/>
      </c>
      <c r="Y149" s="588"/>
      <c r="Z149" s="588" t="str">
        <f>IF(M149="","",M149 )</f>
        <v/>
      </c>
      <c r="AA149" s="588"/>
      <c r="AB149" s="588"/>
      <c r="AC149" s="588"/>
      <c r="AD149" s="584"/>
      <c r="AE149" s="584"/>
      <c r="AF149" s="584"/>
      <c r="AG149" s="584"/>
      <c r="AH149" s="584"/>
    </row>
    <row r="150" spans="1:35" s="523" customFormat="1" ht="0.2" customHeight="1">
      <c r="A150" s="1232"/>
      <c r="B150" s="1232"/>
      <c r="C150" s="1232"/>
      <c r="D150" s="1232"/>
      <c r="E150" s="1232"/>
      <c r="F150" s="1232"/>
      <c r="G150" s="957"/>
      <c r="H150" s="957"/>
      <c r="I150" s="1232"/>
      <c r="J150" s="1232"/>
      <c r="K150" s="965"/>
      <c r="L150" s="599"/>
      <c r="M150" s="645"/>
      <c r="N150" s="585"/>
      <c r="O150" s="562"/>
      <c r="P150" s="562"/>
      <c r="Q150" s="583" t="str">
        <f>R149 &amp; "-" &amp; T149</f>
        <v>-</v>
      </c>
      <c r="R150" s="1227"/>
      <c r="S150" s="1228"/>
      <c r="T150" s="1227"/>
      <c r="U150" s="1228"/>
      <c r="V150" s="577"/>
      <c r="W150" s="1202"/>
      <c r="X150" s="584"/>
      <c r="Y150" s="584"/>
      <c r="Z150" s="584"/>
      <c r="AA150" s="584"/>
      <c r="AB150" s="584"/>
      <c r="AC150" s="584"/>
      <c r="AD150" s="584"/>
      <c r="AE150" s="584"/>
      <c r="AF150" s="584"/>
      <c r="AG150" s="584"/>
      <c r="AH150" s="584"/>
    </row>
    <row r="151" spans="1:35" s="522" customFormat="1" ht="15" customHeight="1">
      <c r="A151" s="1232"/>
      <c r="B151" s="1232"/>
      <c r="C151" s="1232"/>
      <c r="D151" s="1232"/>
      <c r="E151" s="1232"/>
      <c r="F151" s="1232"/>
      <c r="G151" s="959"/>
      <c r="H151" s="957"/>
      <c r="I151" s="1232"/>
      <c r="J151" s="1232"/>
      <c r="K151" s="964"/>
      <c r="L151" s="538"/>
      <c r="M151" s="556" t="s">
        <v>25</v>
      </c>
      <c r="N151" s="551"/>
      <c r="O151" s="545"/>
      <c r="P151" s="545"/>
      <c r="Q151" s="545"/>
      <c r="R151" s="573"/>
      <c r="S151" s="564"/>
      <c r="T151" s="563"/>
      <c r="U151" s="551"/>
      <c r="V151" s="560"/>
      <c r="W151" s="1202"/>
      <c r="X151" s="586"/>
      <c r="Y151" s="586"/>
      <c r="Z151" s="586"/>
      <c r="AA151" s="586"/>
      <c r="AB151" s="586"/>
      <c r="AC151" s="586"/>
      <c r="AD151" s="586"/>
      <c r="AE151" s="586"/>
      <c r="AF151" s="586"/>
      <c r="AG151" s="586"/>
      <c r="AH151" s="586"/>
    </row>
    <row r="152" spans="1:35" s="522" customFormat="1" ht="15" customHeight="1">
      <c r="A152" s="1232"/>
      <c r="B152" s="1232"/>
      <c r="C152" s="1232"/>
      <c r="D152" s="1232"/>
      <c r="E152" s="1232"/>
      <c r="F152" s="959"/>
      <c r="G152" s="959"/>
      <c r="H152" s="957"/>
      <c r="I152" s="1232"/>
      <c r="J152" s="959"/>
      <c r="K152" s="964"/>
      <c r="L152" s="538"/>
      <c r="M152" s="551" t="s">
        <v>11</v>
      </c>
      <c r="N152" s="550"/>
      <c r="O152" s="545"/>
      <c r="P152" s="545"/>
      <c r="Q152" s="545"/>
      <c r="R152" s="573"/>
      <c r="S152" s="564"/>
      <c r="T152" s="563"/>
      <c r="U152" s="550"/>
      <c r="V152" s="564"/>
      <c r="W152" s="560"/>
      <c r="X152" s="586"/>
      <c r="Y152" s="586"/>
      <c r="Z152" s="586"/>
      <c r="AA152" s="586"/>
      <c r="AB152" s="586"/>
      <c r="AC152" s="586"/>
      <c r="AD152" s="586"/>
      <c r="AE152" s="586"/>
      <c r="AF152" s="586"/>
      <c r="AG152" s="586"/>
      <c r="AH152" s="586"/>
    </row>
    <row r="153" spans="1:35" s="522" customFormat="1" ht="15" hidden="1" customHeight="1">
      <c r="A153" s="1232"/>
      <c r="B153" s="1232"/>
      <c r="C153" s="1232"/>
      <c r="D153" s="1232"/>
      <c r="E153" s="963"/>
      <c r="F153" s="959"/>
      <c r="G153" s="959"/>
      <c r="H153" s="959"/>
      <c r="I153" s="955"/>
      <c r="J153" s="952"/>
      <c r="K153" s="962"/>
      <c r="L153" s="538"/>
      <c r="M153" s="551"/>
      <c r="N153" s="551"/>
      <c r="O153" s="551"/>
      <c r="P153" s="551"/>
      <c r="Q153" s="551"/>
      <c r="R153" s="551"/>
      <c r="S153" s="551"/>
      <c r="T153" s="551"/>
      <c r="U153" s="551"/>
      <c r="V153" s="564"/>
      <c r="W153" s="560"/>
      <c r="X153" s="586"/>
      <c r="Y153" s="586"/>
      <c r="Z153" s="586"/>
      <c r="AA153" s="586"/>
      <c r="AB153" s="586"/>
      <c r="AC153" s="586"/>
      <c r="AD153" s="586"/>
      <c r="AE153" s="586"/>
      <c r="AF153" s="586"/>
      <c r="AG153" s="586"/>
      <c r="AH153" s="586"/>
      <c r="AI153" s="586"/>
    </row>
    <row r="154" spans="1:35" s="522" customFormat="1" ht="15" customHeight="1">
      <c r="A154" s="1232"/>
      <c r="B154" s="1232"/>
      <c r="C154" s="1232"/>
      <c r="D154" s="963"/>
      <c r="E154" s="963"/>
      <c r="F154" s="959"/>
      <c r="G154" s="959"/>
      <c r="H154" s="959"/>
      <c r="I154" s="955"/>
      <c r="J154" s="952"/>
      <c r="K154" s="962"/>
      <c r="L154" s="538"/>
      <c r="M154" s="550" t="s">
        <v>17</v>
      </c>
      <c r="N154" s="549"/>
      <c r="O154" s="545"/>
      <c r="P154" s="545"/>
      <c r="Q154" s="545"/>
      <c r="R154" s="573"/>
      <c r="S154" s="564"/>
      <c r="T154" s="563"/>
      <c r="U154" s="549"/>
      <c r="V154" s="564"/>
      <c r="W154" s="560"/>
      <c r="X154" s="586"/>
      <c r="Y154" s="586"/>
      <c r="Z154" s="586"/>
      <c r="AA154" s="586"/>
      <c r="AB154" s="586"/>
      <c r="AC154" s="586"/>
      <c r="AD154" s="586"/>
      <c r="AE154" s="586"/>
      <c r="AF154" s="586"/>
      <c r="AG154" s="586"/>
      <c r="AH154" s="586"/>
    </row>
    <row r="155" spans="1:35" s="522" customFormat="1" ht="15" customHeight="1">
      <c r="A155" s="1232"/>
      <c r="B155" s="1232"/>
      <c r="C155" s="963"/>
      <c r="D155" s="963"/>
      <c r="E155" s="963"/>
      <c r="F155" s="963"/>
      <c r="G155" s="968"/>
      <c r="H155" s="955"/>
      <c r="I155" s="966"/>
      <c r="J155" s="952"/>
      <c r="K155" s="967"/>
      <c r="L155" s="538"/>
      <c r="M155" s="549" t="s">
        <v>18</v>
      </c>
      <c r="N155" s="549"/>
      <c r="O155" s="545"/>
      <c r="P155" s="545"/>
      <c r="Q155" s="545"/>
      <c r="R155" s="573"/>
      <c r="S155" s="564"/>
      <c r="T155" s="563"/>
      <c r="U155" s="549"/>
      <c r="V155" s="564"/>
      <c r="W155" s="560"/>
      <c r="X155" s="586"/>
      <c r="Y155" s="586"/>
      <c r="Z155" s="586"/>
      <c r="AA155" s="586"/>
      <c r="AB155" s="586"/>
      <c r="AC155" s="586"/>
      <c r="AD155" s="586"/>
      <c r="AE155" s="586"/>
      <c r="AF155" s="586"/>
      <c r="AG155" s="586"/>
      <c r="AH155" s="586"/>
    </row>
    <row r="156" spans="1:35" s="522" customFormat="1" ht="15" customHeight="1">
      <c r="A156" s="1232"/>
      <c r="B156" s="963"/>
      <c r="C156" s="963"/>
      <c r="D156" s="963"/>
      <c r="E156" s="963"/>
      <c r="F156" s="963"/>
      <c r="G156" s="968"/>
      <c r="H156" s="955"/>
      <c r="I156" s="955"/>
      <c r="J156" s="952"/>
      <c r="K156" s="962"/>
      <c r="L156" s="538"/>
      <c r="M156" s="558" t="s">
        <v>19</v>
      </c>
      <c r="N156" s="549"/>
      <c r="O156" s="545"/>
      <c r="P156" s="545"/>
      <c r="Q156" s="545"/>
      <c r="R156" s="573"/>
      <c r="S156" s="564"/>
      <c r="T156" s="563"/>
      <c r="U156" s="549"/>
      <c r="V156" s="564"/>
      <c r="W156" s="560"/>
      <c r="X156" s="586"/>
      <c r="Y156" s="586"/>
      <c r="Z156" s="586"/>
      <c r="AA156" s="586"/>
      <c r="AB156" s="586"/>
      <c r="AC156" s="586"/>
      <c r="AD156" s="586"/>
      <c r="AE156" s="586"/>
      <c r="AF156" s="586"/>
      <c r="AG156" s="586"/>
      <c r="AH156" s="586"/>
    </row>
    <row r="157" spans="1:35" s="522" customFormat="1" ht="15" customHeight="1">
      <c r="A157" s="951"/>
      <c r="B157" s="951"/>
      <c r="C157" s="951"/>
      <c r="D157" s="951"/>
      <c r="E157" s="951"/>
      <c r="F157" s="951"/>
      <c r="G157" s="951"/>
      <c r="H157" s="951"/>
      <c r="I157" s="951"/>
      <c r="J157" s="951"/>
      <c r="K157" s="951"/>
      <c r="L157" s="538"/>
      <c r="M157" s="565" t="s">
        <v>309</v>
      </c>
      <c r="N157" s="549"/>
      <c r="O157" s="545"/>
      <c r="P157" s="545"/>
      <c r="Q157" s="545"/>
      <c r="R157" s="573"/>
      <c r="S157" s="564"/>
      <c r="T157" s="563"/>
      <c r="U157" s="549"/>
      <c r="V157" s="564"/>
      <c r="W157" s="560"/>
      <c r="X157" s="586"/>
      <c r="Y157" s="586"/>
      <c r="Z157" s="586"/>
      <c r="AA157" s="586"/>
      <c r="AB157" s="586"/>
      <c r="AC157" s="586"/>
      <c r="AD157" s="586"/>
      <c r="AE157" s="586"/>
      <c r="AF157" s="586"/>
      <c r="AG157" s="586"/>
      <c r="AH157" s="586"/>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6"/>
      <c r="Y159" s="216"/>
      <c r="Z159" s="216"/>
      <c r="AA159" s="216"/>
      <c r="AB159" s="216"/>
      <c r="AC159" s="216"/>
      <c r="AD159" s="216"/>
      <c r="AE159" s="216"/>
      <c r="AF159" s="216"/>
      <c r="AG159" s="216"/>
      <c r="AH159" s="216"/>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32">
        <v>1</v>
      </c>
      <c r="B161" s="900"/>
      <c r="C161" s="900"/>
      <c r="D161" s="900"/>
      <c r="E161" s="901"/>
      <c r="F161" s="902"/>
      <c r="G161" s="902"/>
      <c r="H161" s="902"/>
      <c r="I161" s="903"/>
      <c r="J161" s="898"/>
      <c r="K161" s="905"/>
      <c r="L161" s="592">
        <f>mergeValue(A161)</f>
        <v>1</v>
      </c>
      <c r="M161" s="640" t="s">
        <v>20</v>
      </c>
      <c r="N161" s="579"/>
      <c r="O161" s="1286"/>
      <c r="P161" s="1287"/>
      <c r="Q161" s="1287"/>
      <c r="R161" s="1287"/>
      <c r="S161" s="1287"/>
      <c r="T161" s="1287"/>
      <c r="U161" s="1287"/>
      <c r="V161" s="1288"/>
      <c r="W161" s="629" t="s">
        <v>477</v>
      </c>
      <c r="X161" s="584"/>
      <c r="Y161" s="584"/>
      <c r="Z161" s="584"/>
      <c r="AA161" s="584"/>
      <c r="AB161" s="584"/>
      <c r="AC161" s="584"/>
      <c r="AD161" s="584"/>
      <c r="AE161" s="584"/>
      <c r="AF161" s="584"/>
      <c r="AG161" s="584"/>
    </row>
    <row r="162" spans="1:33" s="523" customFormat="1" ht="22.5">
      <c r="A162" s="1232"/>
      <c r="B162" s="1232">
        <v>1</v>
      </c>
      <c r="C162" s="900"/>
      <c r="D162" s="900"/>
      <c r="E162" s="902"/>
      <c r="F162" s="902"/>
      <c r="G162" s="902"/>
      <c r="H162" s="902"/>
      <c r="I162" s="897"/>
      <c r="J162" s="896"/>
      <c r="K162" s="899"/>
      <c r="L162" s="592" t="str">
        <f>mergeValue(A162) &amp;"."&amp; mergeValue(B162)</f>
        <v>1.1</v>
      </c>
      <c r="M162" s="546" t="s">
        <v>16</v>
      </c>
      <c r="N162" s="579"/>
      <c r="O162" s="1286"/>
      <c r="P162" s="1287"/>
      <c r="Q162" s="1287"/>
      <c r="R162" s="1287"/>
      <c r="S162" s="1287"/>
      <c r="T162" s="1287"/>
      <c r="U162" s="1287"/>
      <c r="V162" s="1288"/>
      <c r="W162" s="629" t="s">
        <v>478</v>
      </c>
      <c r="X162" s="584"/>
      <c r="Y162" s="584"/>
      <c r="Z162" s="584"/>
      <c r="AA162" s="584"/>
      <c r="AB162" s="584"/>
      <c r="AC162" s="584"/>
      <c r="AD162" s="584"/>
      <c r="AE162" s="584"/>
      <c r="AF162" s="584"/>
      <c r="AG162" s="584"/>
    </row>
    <row r="163" spans="1:33" s="523" customFormat="1" ht="22.5">
      <c r="A163" s="1232"/>
      <c r="B163" s="1232"/>
      <c r="C163" s="1232">
        <v>1</v>
      </c>
      <c r="D163" s="900"/>
      <c r="E163" s="902"/>
      <c r="F163" s="902"/>
      <c r="G163" s="902"/>
      <c r="H163" s="902"/>
      <c r="I163" s="904"/>
      <c r="J163" s="896"/>
      <c r="K163" s="899"/>
      <c r="L163" s="592" t="str">
        <f>mergeValue(A163) &amp;"."&amp; mergeValue(B163)&amp;"."&amp; mergeValue(C163)</f>
        <v>1.1.1</v>
      </c>
      <c r="M163" s="547" t="s">
        <v>7</v>
      </c>
      <c r="N163" s="579"/>
      <c r="O163" s="1286"/>
      <c r="P163" s="1287"/>
      <c r="Q163" s="1287"/>
      <c r="R163" s="1287"/>
      <c r="S163" s="1287"/>
      <c r="T163" s="1287"/>
      <c r="U163" s="1287"/>
      <c r="V163" s="1288"/>
      <c r="W163" s="629" t="s">
        <v>634</v>
      </c>
      <c r="X163" s="584"/>
      <c r="Y163" s="584"/>
      <c r="Z163" s="584"/>
      <c r="AA163" s="584"/>
      <c r="AB163" s="584"/>
      <c r="AC163" s="584"/>
      <c r="AD163" s="584"/>
      <c r="AE163" s="584"/>
      <c r="AF163" s="584"/>
      <c r="AG163" s="584"/>
    </row>
    <row r="164" spans="1:33" s="523" customFormat="1" ht="22.5">
      <c r="A164" s="1232"/>
      <c r="B164" s="1232"/>
      <c r="C164" s="1232"/>
      <c r="D164" s="1232">
        <v>1</v>
      </c>
      <c r="E164" s="902"/>
      <c r="F164" s="902"/>
      <c r="G164" s="902"/>
      <c r="H164" s="902"/>
      <c r="I164" s="904"/>
      <c r="J164" s="896"/>
      <c r="K164" s="899"/>
      <c r="L164" s="592" t="str">
        <f>mergeValue(A164) &amp;"."&amp; mergeValue(B164)&amp;"."&amp; mergeValue(C164)&amp;"."&amp; mergeValue(D164)</f>
        <v>1.1.1.1</v>
      </c>
      <c r="M164" s="548" t="s">
        <v>22</v>
      </c>
      <c r="N164" s="579"/>
      <c r="O164" s="1286"/>
      <c r="P164" s="1287"/>
      <c r="Q164" s="1287"/>
      <c r="R164" s="1287"/>
      <c r="S164" s="1287"/>
      <c r="T164" s="1287"/>
      <c r="U164" s="1287"/>
      <c r="V164" s="1288"/>
      <c r="W164" s="629" t="s">
        <v>635</v>
      </c>
      <c r="X164" s="584"/>
      <c r="Y164" s="584"/>
      <c r="Z164" s="584"/>
      <c r="AA164" s="584"/>
      <c r="AB164" s="584"/>
      <c r="AC164" s="584"/>
      <c r="AD164" s="584"/>
      <c r="AE164" s="584"/>
      <c r="AF164" s="584"/>
      <c r="AG164" s="584"/>
    </row>
    <row r="165" spans="1:33" s="523" customFormat="1" ht="101.25">
      <c r="A165" s="1232"/>
      <c r="B165" s="1232"/>
      <c r="C165" s="1232"/>
      <c r="D165" s="1232"/>
      <c r="E165" s="1232">
        <v>1</v>
      </c>
      <c r="F165" s="902"/>
      <c r="G165" s="902"/>
      <c r="H165" s="900">
        <v>1</v>
      </c>
      <c r="I165" s="1232">
        <v>1</v>
      </c>
      <c r="J165" s="902"/>
      <c r="K165" s="907"/>
      <c r="L165" s="592" t="str">
        <f>mergeValue(A165) &amp;"."&amp; mergeValue(B165)&amp;"."&amp; mergeValue(C165)&amp;"."&amp; mergeValue(D165)&amp;"."&amp; mergeValue(E165)</f>
        <v>1.1.1.1.1</v>
      </c>
      <c r="M165" s="554" t="s">
        <v>9</v>
      </c>
      <c r="N165" s="580"/>
      <c r="O165" s="1235"/>
      <c r="P165" s="1236"/>
      <c r="Q165" s="1236"/>
      <c r="R165" s="1236"/>
      <c r="S165" s="1236"/>
      <c r="T165" s="1236"/>
      <c r="U165" s="1236"/>
      <c r="V165" s="1237"/>
      <c r="W165" s="629" t="s">
        <v>639</v>
      </c>
      <c r="X165" s="584"/>
      <c r="Y165" s="584"/>
      <c r="Z165" s="584"/>
      <c r="AA165" s="584"/>
      <c r="AB165" s="584"/>
      <c r="AC165" s="584"/>
      <c r="AD165" s="584"/>
      <c r="AE165" s="584"/>
      <c r="AF165" s="584"/>
      <c r="AG165" s="584"/>
    </row>
    <row r="166" spans="1:33" s="523" customFormat="1" ht="90">
      <c r="A166" s="1232"/>
      <c r="B166" s="1232"/>
      <c r="C166" s="1232"/>
      <c r="D166" s="1232"/>
      <c r="E166" s="1232"/>
      <c r="F166" s="1232">
        <v>1</v>
      </c>
      <c r="G166" s="900"/>
      <c r="H166" s="900"/>
      <c r="I166" s="1232"/>
      <c r="J166" s="1232">
        <v>1</v>
      </c>
      <c r="K166" s="908"/>
      <c r="L166" s="592" t="str">
        <f>mergeValue(A166) &amp;"."&amp; mergeValue(B166)&amp;"."&amp; mergeValue(C166)&amp;"."&amp; mergeValue(D166)&amp;"."&amp; mergeValue(E166)&amp;"."&amp; mergeValue(F166)</f>
        <v>1.1.1.1.1.1</v>
      </c>
      <c r="M166" s="555" t="s">
        <v>10</v>
      </c>
      <c r="N166" s="580"/>
      <c r="O166" s="1235"/>
      <c r="P166" s="1236"/>
      <c r="Q166" s="1236"/>
      <c r="R166" s="1236"/>
      <c r="S166" s="1236"/>
      <c r="T166" s="1236"/>
      <c r="U166" s="1236"/>
      <c r="V166" s="1237"/>
      <c r="W166" s="629" t="s">
        <v>637</v>
      </c>
      <c r="X166" s="584"/>
      <c r="Y166" s="588" t="str">
        <f>strCheckUnique(Z166:Z169)</f>
        <v/>
      </c>
      <c r="Z166" s="584"/>
      <c r="AA166" s="588" t="str">
        <f>IF(O166="","",O166 &amp; ":_")</f>
        <v/>
      </c>
      <c r="AB166" s="584"/>
      <c r="AC166" s="584"/>
      <c r="AD166" s="584"/>
      <c r="AE166" s="584"/>
      <c r="AF166" s="584"/>
      <c r="AG166" s="584"/>
    </row>
    <row r="167" spans="1:33" s="523" customFormat="1" ht="188.25" customHeight="1">
      <c r="A167" s="1232"/>
      <c r="B167" s="1232"/>
      <c r="C167" s="1232"/>
      <c r="D167" s="1232"/>
      <c r="E167" s="1232"/>
      <c r="F167" s="1232"/>
      <c r="G167" s="900">
        <v>1</v>
      </c>
      <c r="H167" s="900"/>
      <c r="I167" s="1232"/>
      <c r="J167" s="1232"/>
      <c r="K167" s="908">
        <v>1</v>
      </c>
      <c r="L167" s="592" t="str">
        <f>mergeValue(A167) &amp;"."&amp; mergeValue(B167)&amp;"."&amp; mergeValue(C167)&amp;"."&amp; mergeValue(D167)&amp;"."&amp; mergeValue(E167)&amp;"."&amp; mergeValue(F167)&amp;"."&amp; mergeValue(G167)</f>
        <v>1.1.1.1.1.1.1</v>
      </c>
      <c r="M167" s="1068"/>
      <c r="N167" s="585"/>
      <c r="O167" s="1077"/>
      <c r="P167" s="562"/>
      <c r="Q167" s="562"/>
      <c r="R167" s="1242"/>
      <c r="S167" s="1228" t="s">
        <v>84</v>
      </c>
      <c r="T167" s="1242"/>
      <c r="U167" s="1228" t="s">
        <v>84</v>
      </c>
      <c r="V167" s="577"/>
      <c r="W167" s="1202" t="s">
        <v>657</v>
      </c>
      <c r="X167" s="584" t="str">
        <f>strCheckDate(O168:V168)</f>
        <v/>
      </c>
      <c r="Y167" s="588"/>
      <c r="Z167" s="588" t="str">
        <f>IF(M167="","",M167 )</f>
        <v/>
      </c>
      <c r="AA167" s="588"/>
      <c r="AB167" s="588"/>
      <c r="AC167" s="588"/>
      <c r="AD167" s="584"/>
      <c r="AE167" s="584"/>
      <c r="AF167" s="584"/>
      <c r="AG167" s="584"/>
    </row>
    <row r="168" spans="1:33" s="523" customFormat="1" ht="11.25" hidden="1" customHeight="1">
      <c r="A168" s="1232"/>
      <c r="B168" s="1232"/>
      <c r="C168" s="1232"/>
      <c r="D168" s="1232"/>
      <c r="E168" s="1232"/>
      <c r="F168" s="1232"/>
      <c r="G168" s="900"/>
      <c r="H168" s="900"/>
      <c r="I168" s="1232"/>
      <c r="J168" s="1232"/>
      <c r="K168" s="908"/>
      <c r="L168" s="599"/>
      <c r="M168" s="645"/>
      <c r="N168" s="585"/>
      <c r="O168" s="583"/>
      <c r="P168" s="562"/>
      <c r="Q168" s="583" t="str">
        <f>R167 &amp; "-" &amp; T167</f>
        <v>-</v>
      </c>
      <c r="R168" s="1227"/>
      <c r="S168" s="1228"/>
      <c r="T168" s="1227"/>
      <c r="U168" s="1228"/>
      <c r="V168" s="577"/>
      <c r="W168" s="1202"/>
      <c r="X168" s="584"/>
      <c r="Y168" s="584"/>
      <c r="Z168" s="584"/>
      <c r="AA168" s="584"/>
      <c r="AB168" s="584"/>
      <c r="AC168" s="584"/>
      <c r="AD168" s="584"/>
      <c r="AE168" s="584"/>
      <c r="AF168" s="584"/>
      <c r="AG168" s="584"/>
    </row>
    <row r="169" spans="1:33" s="522" customFormat="1" ht="15" customHeight="1">
      <c r="A169" s="1232"/>
      <c r="B169" s="1232"/>
      <c r="C169" s="1232"/>
      <c r="D169" s="1232"/>
      <c r="E169" s="1232"/>
      <c r="F169" s="1232"/>
      <c r="G169" s="902"/>
      <c r="H169" s="900"/>
      <c r="I169" s="1232"/>
      <c r="J169" s="1232"/>
      <c r="K169" s="907"/>
      <c r="L169" s="538"/>
      <c r="M169" s="557" t="s">
        <v>25</v>
      </c>
      <c r="N169" s="551"/>
      <c r="O169" s="545"/>
      <c r="P169" s="545"/>
      <c r="Q169" s="545"/>
      <c r="R169" s="573"/>
      <c r="S169" s="564"/>
      <c r="T169" s="563"/>
      <c r="U169" s="551"/>
      <c r="V169" s="560"/>
      <c r="W169" s="1202"/>
      <c r="X169" s="586"/>
      <c r="Y169" s="586"/>
      <c r="Z169" s="586"/>
      <c r="AA169" s="586"/>
      <c r="AB169" s="586"/>
      <c r="AC169" s="586"/>
      <c r="AD169" s="586"/>
      <c r="AE169" s="586"/>
      <c r="AF169" s="586"/>
      <c r="AG169" s="586"/>
    </row>
    <row r="170" spans="1:33" s="522" customFormat="1" ht="15" customHeight="1">
      <c r="A170" s="1232"/>
      <c r="B170" s="1232"/>
      <c r="C170" s="1232"/>
      <c r="D170" s="1232"/>
      <c r="E170" s="1232"/>
      <c r="F170" s="902"/>
      <c r="G170" s="902"/>
      <c r="H170" s="900"/>
      <c r="I170" s="1232"/>
      <c r="J170" s="902"/>
      <c r="K170" s="907"/>
      <c r="L170" s="538"/>
      <c r="M170" s="556" t="s">
        <v>11</v>
      </c>
      <c r="N170" s="550"/>
      <c r="O170" s="545"/>
      <c r="P170" s="545"/>
      <c r="Q170" s="545"/>
      <c r="R170" s="573"/>
      <c r="S170" s="564"/>
      <c r="T170" s="563"/>
      <c r="U170" s="550"/>
      <c r="V170" s="564"/>
      <c r="W170" s="560"/>
      <c r="X170" s="586"/>
      <c r="Y170" s="586"/>
      <c r="Z170" s="586"/>
      <c r="AA170" s="586"/>
      <c r="AB170" s="586"/>
      <c r="AC170" s="586"/>
      <c r="AD170" s="586"/>
      <c r="AE170" s="586"/>
      <c r="AF170" s="586"/>
      <c r="AG170" s="586"/>
    </row>
    <row r="171" spans="1:33" s="522" customFormat="1" ht="15" customHeight="1">
      <c r="A171" s="1232"/>
      <c r="B171" s="1232"/>
      <c r="C171" s="1232"/>
      <c r="D171" s="1232"/>
      <c r="E171" s="906"/>
      <c r="F171" s="902"/>
      <c r="G171" s="902"/>
      <c r="H171" s="902"/>
      <c r="I171" s="898"/>
      <c r="J171" s="895"/>
      <c r="K171" s="905"/>
      <c r="L171" s="538"/>
      <c r="M171" s="551" t="s">
        <v>12</v>
      </c>
      <c r="N171" s="549"/>
      <c r="O171" s="545"/>
      <c r="P171" s="545"/>
      <c r="Q171" s="545"/>
      <c r="R171" s="573"/>
      <c r="S171" s="564"/>
      <c r="T171" s="563"/>
      <c r="U171" s="549"/>
      <c r="V171" s="564"/>
      <c r="W171" s="560"/>
      <c r="X171" s="586"/>
      <c r="Y171" s="586"/>
      <c r="Z171" s="586"/>
      <c r="AA171" s="586"/>
      <c r="AB171" s="586"/>
      <c r="AC171" s="586"/>
      <c r="AD171" s="586"/>
      <c r="AE171" s="586"/>
      <c r="AF171" s="586"/>
      <c r="AG171" s="586"/>
    </row>
    <row r="172" spans="1:33" s="522" customFormat="1" ht="15" customHeight="1">
      <c r="A172" s="1232"/>
      <c r="B172" s="1232"/>
      <c r="C172" s="1232"/>
      <c r="D172" s="906"/>
      <c r="E172" s="906"/>
      <c r="F172" s="902"/>
      <c r="G172" s="902"/>
      <c r="H172" s="902"/>
      <c r="I172" s="898"/>
      <c r="J172" s="895"/>
      <c r="K172" s="905"/>
      <c r="L172" s="538"/>
      <c r="M172" s="550" t="s">
        <v>17</v>
      </c>
      <c r="N172" s="549"/>
      <c r="O172" s="545"/>
      <c r="P172" s="545"/>
      <c r="Q172" s="545"/>
      <c r="R172" s="573"/>
      <c r="S172" s="564"/>
      <c r="T172" s="563"/>
      <c r="U172" s="549"/>
      <c r="V172" s="564"/>
      <c r="W172" s="560"/>
      <c r="X172" s="586"/>
      <c r="Y172" s="586"/>
      <c r="Z172" s="586"/>
      <c r="AA172" s="586"/>
      <c r="AB172" s="586"/>
      <c r="AC172" s="586"/>
      <c r="AD172" s="586"/>
      <c r="AE172" s="586"/>
      <c r="AF172" s="586"/>
      <c r="AG172" s="586"/>
    </row>
    <row r="173" spans="1:33" s="522" customFormat="1" ht="15" customHeight="1">
      <c r="A173" s="1232"/>
      <c r="B173" s="1232"/>
      <c r="C173" s="906"/>
      <c r="D173" s="906"/>
      <c r="E173" s="906"/>
      <c r="F173" s="906"/>
      <c r="G173" s="911"/>
      <c r="H173" s="898"/>
      <c r="I173" s="909"/>
      <c r="J173" s="895"/>
      <c r="K173" s="910"/>
      <c r="L173" s="538"/>
      <c r="M173" s="549" t="s">
        <v>18</v>
      </c>
      <c r="N173" s="549"/>
      <c r="O173" s="545"/>
      <c r="P173" s="545"/>
      <c r="Q173" s="545"/>
      <c r="R173" s="573"/>
      <c r="S173" s="564"/>
      <c r="T173" s="563"/>
      <c r="U173" s="549"/>
      <c r="V173" s="564"/>
      <c r="W173" s="560"/>
      <c r="X173" s="586"/>
      <c r="Y173" s="586"/>
      <c r="Z173" s="586"/>
      <c r="AA173" s="586"/>
      <c r="AB173" s="586"/>
      <c r="AC173" s="586"/>
      <c r="AD173" s="586"/>
      <c r="AE173" s="586"/>
      <c r="AF173" s="586"/>
      <c r="AG173" s="586"/>
    </row>
    <row r="174" spans="1:33" s="522" customFormat="1" ht="15" customHeight="1">
      <c r="A174" s="1232"/>
      <c r="B174" s="906"/>
      <c r="C174" s="906"/>
      <c r="D174" s="906"/>
      <c r="E174" s="906"/>
      <c r="F174" s="906"/>
      <c r="G174" s="911"/>
      <c r="H174" s="898"/>
      <c r="I174" s="898"/>
      <c r="J174" s="895"/>
      <c r="K174" s="905"/>
      <c r="L174" s="538"/>
      <c r="M174" s="558" t="s">
        <v>19</v>
      </c>
      <c r="N174" s="549"/>
      <c r="O174" s="545"/>
      <c r="P174" s="545"/>
      <c r="Q174" s="545"/>
      <c r="R174" s="573"/>
      <c r="S174" s="564"/>
      <c r="T174" s="563"/>
      <c r="U174" s="549"/>
      <c r="V174" s="564"/>
      <c r="W174" s="560"/>
      <c r="X174" s="586"/>
      <c r="Y174" s="586"/>
      <c r="Z174" s="586"/>
      <c r="AA174" s="586"/>
      <c r="AB174" s="586"/>
      <c r="AC174" s="586"/>
      <c r="AD174" s="586"/>
      <c r="AE174" s="586"/>
      <c r="AF174" s="586"/>
      <c r="AG174" s="586"/>
    </row>
    <row r="175" spans="1:33" s="522" customFormat="1" ht="15" customHeight="1">
      <c r="A175" s="894"/>
      <c r="B175" s="894"/>
      <c r="C175" s="894"/>
      <c r="D175" s="894"/>
      <c r="E175" s="894"/>
      <c r="F175" s="894"/>
      <c r="G175" s="894"/>
      <c r="H175" s="894"/>
      <c r="I175" s="894"/>
      <c r="J175" s="894"/>
      <c r="K175" s="894"/>
      <c r="L175" s="538"/>
      <c r="M175" s="565" t="s">
        <v>309</v>
      </c>
      <c r="N175" s="549"/>
      <c r="O175" s="545"/>
      <c r="P175" s="545"/>
      <c r="Q175" s="545"/>
      <c r="R175" s="573"/>
      <c r="S175" s="564"/>
      <c r="T175" s="563"/>
      <c r="U175" s="549"/>
      <c r="V175" s="756"/>
      <c r="W175" s="756"/>
      <c r="X175" s="756"/>
      <c r="Y175" s="765"/>
      <c r="Z175" s="764"/>
      <c r="AA175" s="763"/>
      <c r="AB175" s="757"/>
      <c r="AC175" s="764"/>
      <c r="AD175" s="761"/>
      <c r="AE175" s="586"/>
      <c r="AF175" s="586"/>
      <c r="AG175" s="586"/>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4" customFormat="1" ht="22.5">
      <c r="A179" s="1232">
        <v>1</v>
      </c>
      <c r="B179" s="979"/>
      <c r="C179" s="979"/>
      <c r="D179" s="979"/>
      <c r="E179" s="979"/>
      <c r="F179" s="979"/>
      <c r="G179" s="980"/>
      <c r="H179" s="980"/>
      <c r="I179" s="982"/>
      <c r="J179" s="974"/>
      <c r="K179" s="974"/>
      <c r="L179" s="723">
        <f>mergeValue(A179)</f>
        <v>1</v>
      </c>
      <c r="M179" s="640" t="s">
        <v>20</v>
      </c>
      <c r="N179" s="715"/>
      <c r="O179" s="1286"/>
      <c r="P179" s="1287"/>
      <c r="Q179" s="1287"/>
      <c r="R179" s="1287"/>
      <c r="S179" s="1287"/>
      <c r="T179" s="1287"/>
      <c r="U179" s="1287"/>
      <c r="V179" s="1287"/>
      <c r="W179" s="1288"/>
      <c r="X179" s="716" t="s">
        <v>477</v>
      </c>
      <c r="Y179" s="718"/>
      <c r="Z179" s="718"/>
      <c r="AA179" s="718"/>
      <c r="AB179" s="718"/>
      <c r="AC179" s="718"/>
      <c r="AD179" s="718"/>
      <c r="AE179" s="718"/>
      <c r="AF179" s="718"/>
      <c r="AG179" s="718"/>
    </row>
    <row r="180" spans="1:47" s="684" customFormat="1" ht="22.5">
      <c r="A180" s="1232"/>
      <c r="B180" s="1232">
        <v>1</v>
      </c>
      <c r="C180" s="979"/>
      <c r="D180" s="979"/>
      <c r="E180" s="979"/>
      <c r="F180" s="979"/>
      <c r="G180" s="984"/>
      <c r="H180" s="981"/>
      <c r="I180" s="986"/>
      <c r="J180" s="971"/>
      <c r="K180" s="970"/>
      <c r="L180" s="723" t="str">
        <f>mergeValue(A180) &amp;"."&amp; mergeValue(B180)</f>
        <v>1.1</v>
      </c>
      <c r="M180" s="691" t="s">
        <v>16</v>
      </c>
      <c r="N180" s="715"/>
      <c r="O180" s="1286"/>
      <c r="P180" s="1287"/>
      <c r="Q180" s="1287"/>
      <c r="R180" s="1287"/>
      <c r="S180" s="1287"/>
      <c r="T180" s="1287"/>
      <c r="U180" s="1287"/>
      <c r="V180" s="1287"/>
      <c r="W180" s="1288"/>
      <c r="X180" s="716" t="s">
        <v>478</v>
      </c>
      <c r="Y180" s="718"/>
      <c r="Z180" s="718"/>
      <c r="AA180" s="718"/>
      <c r="AB180" s="718"/>
      <c r="AC180" s="718"/>
      <c r="AD180" s="718"/>
      <c r="AE180" s="718"/>
      <c r="AF180" s="718"/>
      <c r="AG180" s="718"/>
    </row>
    <row r="181" spans="1:47" s="684" customFormat="1" ht="22.5">
      <c r="A181" s="1232"/>
      <c r="B181" s="1232"/>
      <c r="C181" s="1232">
        <v>1</v>
      </c>
      <c r="D181" s="979"/>
      <c r="E181" s="979"/>
      <c r="F181" s="979"/>
      <c r="G181" s="984"/>
      <c r="H181" s="981"/>
      <c r="I181" s="987"/>
      <c r="J181" s="971"/>
      <c r="K181" s="970"/>
      <c r="L181" s="723" t="str">
        <f>mergeValue(A181) &amp;"."&amp; mergeValue(B181)&amp;"."&amp; mergeValue(C181)</f>
        <v>1.1.1</v>
      </c>
      <c r="M181" s="692" t="s">
        <v>7</v>
      </c>
      <c r="N181" s="715"/>
      <c r="O181" s="1286"/>
      <c r="P181" s="1287"/>
      <c r="Q181" s="1287"/>
      <c r="R181" s="1287"/>
      <c r="S181" s="1287"/>
      <c r="T181" s="1287"/>
      <c r="U181" s="1287"/>
      <c r="V181" s="1287"/>
      <c r="W181" s="1288"/>
      <c r="X181" s="716" t="s">
        <v>634</v>
      </c>
      <c r="Y181" s="718"/>
      <c r="Z181" s="718"/>
      <c r="AA181" s="718"/>
      <c r="AB181" s="718"/>
      <c r="AC181" s="718"/>
      <c r="AD181" s="718"/>
      <c r="AE181" s="718"/>
      <c r="AF181" s="718"/>
      <c r="AG181" s="718"/>
    </row>
    <row r="182" spans="1:47" s="684" customFormat="1" ht="22.5">
      <c r="A182" s="1232"/>
      <c r="B182" s="1232"/>
      <c r="C182" s="1232"/>
      <c r="D182" s="1232">
        <v>1</v>
      </c>
      <c r="E182" s="979"/>
      <c r="F182" s="979"/>
      <c r="G182" s="984"/>
      <c r="H182" s="981"/>
      <c r="I182" s="987"/>
      <c r="J182" s="985"/>
      <c r="K182" s="970"/>
      <c r="L182" s="723" t="str">
        <f>mergeValue(A182) &amp;"."&amp; mergeValue(B182)&amp;"."&amp; mergeValue(C182)&amp;"."&amp; mergeValue(D182)</f>
        <v>1.1.1.1</v>
      </c>
      <c r="M182" s="693" t="s">
        <v>22</v>
      </c>
      <c r="N182" s="715"/>
      <c r="O182" s="1286"/>
      <c r="P182" s="1287"/>
      <c r="Q182" s="1287"/>
      <c r="R182" s="1287"/>
      <c r="S182" s="1287"/>
      <c r="T182" s="1287"/>
      <c r="U182" s="1287"/>
      <c r="V182" s="1287"/>
      <c r="W182" s="1288"/>
      <c r="X182" s="716" t="s">
        <v>688</v>
      </c>
      <c r="Y182" s="718"/>
      <c r="Z182" s="718"/>
      <c r="AA182" s="718"/>
      <c r="AB182" s="718"/>
      <c r="AC182" s="718"/>
      <c r="AD182" s="718"/>
      <c r="AE182" s="718"/>
      <c r="AF182" s="718"/>
      <c r="AG182" s="718"/>
    </row>
    <row r="183" spans="1:47" s="684" customFormat="1" ht="56.25" customHeight="1">
      <c r="A183" s="1232"/>
      <c r="B183" s="1232"/>
      <c r="C183" s="1232"/>
      <c r="D183" s="1232"/>
      <c r="E183" s="979">
        <v>1</v>
      </c>
      <c r="F183" s="979"/>
      <c r="G183" s="984"/>
      <c r="H183" s="981"/>
      <c r="I183" s="987"/>
      <c r="J183" s="985"/>
      <c r="K183" s="975"/>
      <c r="L183" s="723" t="str">
        <f>mergeValue(A183) &amp;"."&amp; mergeValue(B183)&amp;"."&amp; mergeValue(C183)&amp;"."&amp; mergeValue(D183)&amp;"."&amp; mergeValue(E183)</f>
        <v>1.1.1.1.1</v>
      </c>
      <c r="M183" s="1071"/>
      <c r="N183" s="689"/>
      <c r="O183" s="1073"/>
      <c r="P183" s="1074"/>
      <c r="Q183" s="670"/>
      <c r="R183" s="670"/>
      <c r="S183" s="1090"/>
      <c r="T183" s="649" t="s">
        <v>84</v>
      </c>
      <c r="U183" s="1090"/>
      <c r="V183" s="649" t="s">
        <v>84</v>
      </c>
      <c r="W183" s="726"/>
      <c r="X183" s="716" t="s">
        <v>689</v>
      </c>
      <c r="Y183" s="718" t="str">
        <f>strCheckDateTwo(N183:W183)</f>
        <v/>
      </c>
      <c r="Z183" s="718"/>
      <c r="AA183" s="718"/>
      <c r="AB183" s="718"/>
      <c r="AC183" s="718"/>
      <c r="AD183" s="718"/>
      <c r="AE183" s="718"/>
      <c r="AF183" s="718"/>
      <c r="AG183" s="718"/>
    </row>
    <row r="184" spans="1:47" s="684" customFormat="1" ht="14.25" hidden="1" customHeight="1">
      <c r="A184" s="1232"/>
      <c r="B184" s="1232"/>
      <c r="C184" s="1232"/>
      <c r="D184" s="1232"/>
      <c r="E184" s="979"/>
      <c r="F184" s="979"/>
      <c r="G184" s="984"/>
      <c r="H184" s="981"/>
      <c r="I184" s="987"/>
      <c r="J184" s="985"/>
      <c r="K184" s="975"/>
      <c r="L184" s="713"/>
      <c r="M184" s="700"/>
      <c r="N184" s="645"/>
      <c r="O184" s="645"/>
      <c r="P184" s="645"/>
      <c r="Q184" s="645"/>
      <c r="R184" s="717" t="str">
        <f>S183 &amp; "-" &amp; U183</f>
        <v>-</v>
      </c>
      <c r="S184" s="727"/>
      <c r="T184" s="719"/>
      <c r="U184" s="727"/>
      <c r="V184" s="645"/>
      <c r="W184" s="645"/>
      <c r="X184" s="699"/>
      <c r="Y184" s="718"/>
      <c r="Z184" s="718"/>
      <c r="AA184" s="718"/>
      <c r="AB184" s="718"/>
      <c r="AC184" s="718"/>
      <c r="AD184" s="718"/>
      <c r="AE184" s="718"/>
      <c r="AF184" s="718"/>
      <c r="AG184" s="718"/>
    </row>
    <row r="185" spans="1:47" s="684" customFormat="1" ht="15" customHeight="1">
      <c r="A185" s="1232"/>
      <c r="B185" s="1232"/>
      <c r="C185" s="1232"/>
      <c r="D185" s="1232"/>
      <c r="E185" s="979"/>
      <c r="F185" s="979"/>
      <c r="G185" s="984"/>
      <c r="H185" s="981"/>
      <c r="I185" s="987"/>
      <c r="J185" s="985"/>
      <c r="K185" s="975"/>
      <c r="L185" s="687"/>
      <c r="M185" s="696" t="s">
        <v>5</v>
      </c>
      <c r="N185" s="694"/>
      <c r="O185" s="690"/>
      <c r="P185" s="690"/>
      <c r="Q185" s="690"/>
      <c r="R185" s="690"/>
      <c r="S185" s="707"/>
      <c r="T185" s="703"/>
      <c r="U185" s="702"/>
      <c r="V185" s="694"/>
      <c r="W185" s="694"/>
      <c r="X185" s="698"/>
      <c r="Y185" s="718"/>
      <c r="Z185" s="718"/>
      <c r="AA185" s="718"/>
      <c r="AB185" s="718"/>
      <c r="AC185" s="718"/>
      <c r="AD185" s="718"/>
      <c r="AE185" s="718"/>
      <c r="AF185" s="718"/>
      <c r="AG185" s="718"/>
    </row>
    <row r="186" spans="1:47" s="683" customFormat="1" ht="15" customHeight="1">
      <c r="A186" s="1232"/>
      <c r="B186" s="1232"/>
      <c r="C186" s="1232"/>
      <c r="D186" s="983"/>
      <c r="E186" s="983"/>
      <c r="F186" s="983"/>
      <c r="G186" s="984"/>
      <c r="H186" s="983"/>
      <c r="I186" s="987"/>
      <c r="J186" s="973"/>
      <c r="K186" s="977"/>
      <c r="L186" s="687"/>
      <c r="M186" s="695" t="s">
        <v>17</v>
      </c>
      <c r="N186" s="694"/>
      <c r="O186" s="690"/>
      <c r="P186" s="690"/>
      <c r="Q186" s="690"/>
      <c r="R186" s="690"/>
      <c r="S186" s="707"/>
      <c r="T186" s="703"/>
      <c r="U186" s="702"/>
      <c r="V186" s="694"/>
      <c r="W186" s="703"/>
      <c r="X186" s="698"/>
      <c r="Y186" s="720"/>
      <c r="Z186" s="720"/>
      <c r="AA186" s="720"/>
      <c r="AB186" s="720"/>
      <c r="AC186" s="720"/>
      <c r="AD186" s="720"/>
      <c r="AE186" s="720"/>
      <c r="AF186" s="720"/>
      <c r="AG186" s="720"/>
    </row>
    <row r="187" spans="1:47" s="683" customFormat="1" ht="15" customHeight="1">
      <c r="A187" s="1232"/>
      <c r="B187" s="1232"/>
      <c r="C187" s="983"/>
      <c r="D187" s="983"/>
      <c r="E187" s="983"/>
      <c r="F187" s="983"/>
      <c r="G187" s="984"/>
      <c r="H187" s="983"/>
      <c r="I187" s="978"/>
      <c r="J187" s="973"/>
      <c r="K187" s="977"/>
      <c r="L187" s="687"/>
      <c r="M187" s="694" t="s">
        <v>18</v>
      </c>
      <c r="N187" s="694"/>
      <c r="O187" s="690"/>
      <c r="P187" s="690"/>
      <c r="Q187" s="690"/>
      <c r="R187" s="690"/>
      <c r="S187" s="707"/>
      <c r="T187" s="703"/>
      <c r="U187" s="702"/>
      <c r="V187" s="694"/>
      <c r="W187" s="703"/>
      <c r="X187" s="698"/>
      <c r="Y187" s="720"/>
      <c r="Z187" s="720"/>
      <c r="AA187" s="720"/>
      <c r="AB187" s="720"/>
      <c r="AC187" s="720"/>
      <c r="AD187" s="720"/>
      <c r="AE187" s="720"/>
      <c r="AF187" s="720"/>
      <c r="AG187" s="720"/>
    </row>
    <row r="188" spans="1:47" s="683" customFormat="1" ht="15" customHeight="1">
      <c r="A188" s="1232"/>
      <c r="B188" s="983"/>
      <c r="C188" s="983"/>
      <c r="D188" s="983"/>
      <c r="E188" s="983"/>
      <c r="F188" s="983"/>
      <c r="G188" s="984"/>
      <c r="H188" s="983"/>
      <c r="I188" s="978"/>
      <c r="J188" s="973"/>
      <c r="K188" s="977"/>
      <c r="L188" s="687"/>
      <c r="M188" s="697" t="s">
        <v>19</v>
      </c>
      <c r="N188" s="694"/>
      <c r="O188" s="690"/>
      <c r="P188" s="690"/>
      <c r="Q188" s="690"/>
      <c r="R188" s="690"/>
      <c r="S188" s="707"/>
      <c r="T188" s="703"/>
      <c r="U188" s="702"/>
      <c r="V188" s="694"/>
      <c r="W188" s="703"/>
      <c r="X188" s="698"/>
      <c r="Y188" s="720"/>
      <c r="Z188" s="720"/>
      <c r="AA188" s="720"/>
      <c r="AB188" s="720"/>
      <c r="AC188" s="720"/>
      <c r="AD188" s="720"/>
      <c r="AE188" s="720"/>
      <c r="AF188" s="720"/>
      <c r="AG188" s="720"/>
    </row>
    <row r="189" spans="1:47" s="683" customFormat="1" ht="15" customHeight="1">
      <c r="A189" s="969"/>
      <c r="B189" s="969"/>
      <c r="C189" s="969"/>
      <c r="D189" s="969"/>
      <c r="E189" s="969"/>
      <c r="F189" s="969"/>
      <c r="G189" s="976"/>
      <c r="H189" s="977"/>
      <c r="I189" s="972"/>
      <c r="J189" s="973"/>
      <c r="K189" s="969"/>
      <c r="L189" s="687"/>
      <c r="M189" s="704" t="s">
        <v>309</v>
      </c>
      <c r="N189" s="694"/>
      <c r="O189" s="690"/>
      <c r="P189" s="690"/>
      <c r="Q189" s="690"/>
      <c r="R189" s="690"/>
      <c r="S189" s="707"/>
      <c r="T189" s="703"/>
      <c r="U189" s="702"/>
      <c r="V189" s="694"/>
      <c r="W189" s="703"/>
      <c r="X189" s="698"/>
      <c r="Y189" s="720"/>
      <c r="Z189" s="720"/>
      <c r="AA189" s="720"/>
      <c r="AB189" s="720"/>
      <c r="AC189" s="720"/>
      <c r="AD189" s="720"/>
      <c r="AE189" s="720"/>
      <c r="AF189" s="720"/>
      <c r="AG189" s="720"/>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4" customFormat="1" ht="22.5">
      <c r="A193" s="1232">
        <v>1</v>
      </c>
      <c r="B193" s="1014"/>
      <c r="C193" s="1014"/>
      <c r="D193" s="1014"/>
      <c r="E193" s="1014"/>
      <c r="F193" s="1007"/>
      <c r="G193" s="1013"/>
      <c r="H193" s="1013"/>
      <c r="I193" s="995"/>
      <c r="J193" s="994"/>
      <c r="K193" s="994"/>
      <c r="L193" s="723">
        <f>mergeValue(A193)</f>
        <v>1</v>
      </c>
      <c r="M193" s="640" t="s">
        <v>20</v>
      </c>
      <c r="N193" s="1318"/>
      <c r="O193" s="1319"/>
      <c r="P193" s="1319"/>
      <c r="Q193" s="1319"/>
      <c r="R193" s="1319"/>
      <c r="S193" s="1319"/>
      <c r="T193" s="1319"/>
      <c r="U193" s="1319"/>
      <c r="V193" s="1319"/>
      <c r="W193" s="1319"/>
      <c r="X193" s="1319"/>
      <c r="Y193" s="1319"/>
      <c r="Z193" s="1319"/>
      <c r="AA193" s="1319"/>
      <c r="AB193" s="1319"/>
      <c r="AC193" s="1319"/>
      <c r="AD193" s="1319"/>
      <c r="AE193" s="1319"/>
      <c r="AF193" s="1320"/>
      <c r="AG193" s="716" t="s">
        <v>477</v>
      </c>
      <c r="AH193" s="718"/>
      <c r="AI193" s="718"/>
      <c r="AJ193" s="718"/>
      <c r="AK193" s="718"/>
      <c r="AL193" s="718"/>
      <c r="AM193" s="718"/>
      <c r="AN193" s="718"/>
      <c r="AO193" s="718"/>
      <c r="AP193" s="718"/>
      <c r="AQ193" s="718"/>
      <c r="AR193" s="718"/>
    </row>
    <row r="194" spans="1:46" s="684" customFormat="1" ht="22.5">
      <c r="A194" s="1232"/>
      <c r="B194" s="1232">
        <v>1</v>
      </c>
      <c r="C194" s="1014"/>
      <c r="D194" s="1014"/>
      <c r="E194" s="1014"/>
      <c r="F194" s="1007"/>
      <c r="G194" s="1016"/>
      <c r="H194" s="1017"/>
      <c r="I194" s="996"/>
      <c r="J194" s="991"/>
      <c r="K194" s="989"/>
      <c r="L194" s="723" t="str">
        <f>mergeValue(A194) &amp;"."&amp; mergeValue(B194)</f>
        <v>1.1</v>
      </c>
      <c r="M194" s="691" t="s">
        <v>16</v>
      </c>
      <c r="N194" s="1315"/>
      <c r="O194" s="1316"/>
      <c r="P194" s="1316"/>
      <c r="Q194" s="1316"/>
      <c r="R194" s="1316"/>
      <c r="S194" s="1316"/>
      <c r="T194" s="1316"/>
      <c r="U194" s="1316"/>
      <c r="V194" s="1316"/>
      <c r="W194" s="1316"/>
      <c r="X194" s="1316"/>
      <c r="Y194" s="1316"/>
      <c r="Z194" s="1316"/>
      <c r="AA194" s="1316"/>
      <c r="AB194" s="1316"/>
      <c r="AC194" s="1316"/>
      <c r="AD194" s="1316"/>
      <c r="AE194" s="1316"/>
      <c r="AF194" s="1317"/>
      <c r="AG194" s="716" t="s">
        <v>478</v>
      </c>
      <c r="AH194" s="718"/>
      <c r="AI194" s="718"/>
      <c r="AJ194" s="718"/>
      <c r="AK194" s="718"/>
      <c r="AL194" s="718"/>
      <c r="AM194" s="718"/>
      <c r="AN194" s="718"/>
      <c r="AO194" s="718"/>
      <c r="AP194" s="718"/>
      <c r="AQ194" s="718"/>
      <c r="AR194" s="718"/>
    </row>
    <row r="195" spans="1:46" s="684" customFormat="1" ht="22.5">
      <c r="A195" s="1232"/>
      <c r="B195" s="1232"/>
      <c r="C195" s="1232">
        <v>1</v>
      </c>
      <c r="D195" s="1014"/>
      <c r="E195" s="1014"/>
      <c r="F195" s="1007"/>
      <c r="G195" s="1016"/>
      <c r="H195" s="1017"/>
      <c r="I195" s="996"/>
      <c r="J195" s="991"/>
      <c r="K195" s="989"/>
      <c r="L195" s="723" t="str">
        <f>mergeValue(A195) &amp;"."&amp; mergeValue(B195)&amp;"."&amp; mergeValue(C195)</f>
        <v>1.1.1</v>
      </c>
      <c r="M195" s="692" t="s">
        <v>7</v>
      </c>
      <c r="N195" s="1315"/>
      <c r="O195" s="1316"/>
      <c r="P195" s="1316"/>
      <c r="Q195" s="1316"/>
      <c r="R195" s="1316"/>
      <c r="S195" s="1316"/>
      <c r="T195" s="1316"/>
      <c r="U195" s="1316"/>
      <c r="V195" s="1316"/>
      <c r="W195" s="1316"/>
      <c r="X195" s="1316"/>
      <c r="Y195" s="1316"/>
      <c r="Z195" s="1316"/>
      <c r="AA195" s="1316"/>
      <c r="AB195" s="1316"/>
      <c r="AC195" s="1316"/>
      <c r="AD195" s="1316"/>
      <c r="AE195" s="1316"/>
      <c r="AF195" s="1317"/>
      <c r="AG195" s="716" t="s">
        <v>634</v>
      </c>
      <c r="AH195" s="718"/>
      <c r="AI195" s="718"/>
      <c r="AJ195" s="718"/>
      <c r="AK195" s="718"/>
      <c r="AL195" s="718"/>
      <c r="AM195" s="718"/>
      <c r="AN195" s="718"/>
      <c r="AO195" s="718"/>
      <c r="AP195" s="718"/>
      <c r="AQ195" s="718"/>
      <c r="AR195" s="718"/>
    </row>
    <row r="196" spans="1:46" s="684" customFormat="1" ht="15" customHeight="1">
      <c r="A196" s="1232"/>
      <c r="B196" s="1232"/>
      <c r="C196" s="1232"/>
      <c r="D196" s="1232">
        <v>1</v>
      </c>
      <c r="E196" s="1014"/>
      <c r="F196" s="1007"/>
      <c r="G196" s="1016"/>
      <c r="H196" s="1017"/>
      <c r="I196" s="996"/>
      <c r="J196" s="991"/>
      <c r="K196" s="989"/>
      <c r="L196" s="723" t="str">
        <f>mergeValue(A196) &amp;"."&amp; mergeValue(B196)&amp;"."&amp; mergeValue(C196)&amp;"."&amp; mergeValue(D196)</f>
        <v>1.1.1.1</v>
      </c>
      <c r="M196" s="693" t="s">
        <v>22</v>
      </c>
      <c r="N196" s="1315"/>
      <c r="O196" s="1316"/>
      <c r="P196" s="1316"/>
      <c r="Q196" s="1316"/>
      <c r="R196" s="1316"/>
      <c r="S196" s="1316"/>
      <c r="T196" s="1316"/>
      <c r="U196" s="1316"/>
      <c r="V196" s="1316"/>
      <c r="W196" s="1316"/>
      <c r="X196" s="1316"/>
      <c r="Y196" s="1316"/>
      <c r="Z196" s="1316"/>
      <c r="AA196" s="1316"/>
      <c r="AB196" s="1316"/>
      <c r="AC196" s="1316"/>
      <c r="AD196" s="1316"/>
      <c r="AE196" s="1316"/>
      <c r="AF196" s="1317"/>
      <c r="AG196" s="716" t="s">
        <v>681</v>
      </c>
      <c r="AH196" s="718"/>
      <c r="AI196" s="718"/>
      <c r="AJ196" s="718"/>
      <c r="AK196" s="718"/>
      <c r="AL196" s="718"/>
      <c r="AM196" s="718"/>
      <c r="AN196" s="718"/>
      <c r="AO196" s="718"/>
      <c r="AP196" s="718"/>
      <c r="AQ196" s="718"/>
      <c r="AR196" s="718"/>
    </row>
    <row r="197" spans="1:46" s="684" customFormat="1" ht="17.100000000000001" customHeight="1">
      <c r="A197" s="1232"/>
      <c r="B197" s="1232"/>
      <c r="C197" s="1232"/>
      <c r="D197" s="1232"/>
      <c r="E197" s="1232">
        <v>1</v>
      </c>
      <c r="F197" s="1007"/>
      <c r="G197" s="1016"/>
      <c r="H197" s="1017"/>
      <c r="I197" s="1018"/>
      <c r="J197" s="1008"/>
      <c r="K197" s="1148"/>
      <c r="L197" s="1273" t="str">
        <f>mergeValue(A197) &amp;"."&amp; mergeValue(B197)&amp;"."&amp; mergeValue(C197)&amp;"."&amp; mergeValue(D197)&amp;"."&amp; mergeValue(E197)</f>
        <v>1.1.1.1.1</v>
      </c>
      <c r="M197" s="1295"/>
      <c r="N197" s="1228" t="s">
        <v>85</v>
      </c>
      <c r="O197" s="1266"/>
      <c r="P197" s="1262">
        <v>1</v>
      </c>
      <c r="Q197" s="1296"/>
      <c r="R197" s="1228" t="s">
        <v>85</v>
      </c>
      <c r="S197" s="1266"/>
      <c r="T197" s="1262">
        <v>1</v>
      </c>
      <c r="U197" s="1296"/>
      <c r="V197" s="1228" t="s">
        <v>85</v>
      </c>
      <c r="W197" s="700"/>
      <c r="X197" s="688">
        <v>1</v>
      </c>
      <c r="Y197" s="1094"/>
      <c r="Z197" s="670"/>
      <c r="AA197" s="670"/>
      <c r="AB197" s="1242"/>
      <c r="AC197" s="1228" t="s">
        <v>84</v>
      </c>
      <c r="AD197" s="1242"/>
      <c r="AE197" s="1228" t="s">
        <v>84</v>
      </c>
      <c r="AF197" s="714"/>
      <c r="AG197" s="1259" t="s">
        <v>682</v>
      </c>
      <c r="AH197" s="718" t="str">
        <f>strCheckDate(Z198:AF198)</f>
        <v/>
      </c>
      <c r="AI197" s="721" t="str">
        <f>IF(AND(COUNTIF(AJ192:AJ192,AJ197)&gt;1,AJ197&lt;&gt;""),"ErrUnique:HasDoubleConn","")</f>
        <v/>
      </c>
      <c r="AJ197" s="721"/>
      <c r="AK197" s="721"/>
      <c r="AL197" s="721"/>
      <c r="AM197" s="721"/>
      <c r="AN197" s="721"/>
      <c r="AO197" s="718"/>
      <c r="AP197" s="718"/>
      <c r="AQ197" s="718"/>
      <c r="AR197" s="718"/>
    </row>
    <row r="198" spans="1:46" s="684" customFormat="1" ht="17.100000000000001" customHeight="1">
      <c r="A198" s="1232"/>
      <c r="B198" s="1232"/>
      <c r="C198" s="1232"/>
      <c r="D198" s="1232"/>
      <c r="E198" s="1232"/>
      <c r="F198" s="1007"/>
      <c r="G198" s="1016"/>
      <c r="H198" s="1017"/>
      <c r="I198" s="1018"/>
      <c r="J198" s="1008"/>
      <c r="K198" s="1148"/>
      <c r="L198" s="1273"/>
      <c r="M198" s="1295"/>
      <c r="N198" s="1228"/>
      <c r="O198" s="1266"/>
      <c r="P198" s="1262"/>
      <c r="Q198" s="1296"/>
      <c r="R198" s="1228"/>
      <c r="S198" s="1266"/>
      <c r="T198" s="1262"/>
      <c r="U198" s="1296"/>
      <c r="V198" s="1228"/>
      <c r="W198" s="725"/>
      <c r="X198" s="704"/>
      <c r="Y198" s="704"/>
      <c r="Z198" s="706"/>
      <c r="AA198" s="602" t="str">
        <f>AB197 &amp; "-" &amp; AD197</f>
        <v>-</v>
      </c>
      <c r="AB198" s="1227"/>
      <c r="AC198" s="1228"/>
      <c r="AD198" s="1227"/>
      <c r="AE198" s="1228"/>
      <c r="AF198" s="672"/>
      <c r="AG198" s="1260"/>
      <c r="AH198" s="718"/>
      <c r="AI198" s="721"/>
      <c r="AJ198" s="721"/>
      <c r="AK198" s="721"/>
      <c r="AL198" s="721"/>
      <c r="AM198" s="721"/>
      <c r="AN198" s="721"/>
      <c r="AO198" s="718"/>
      <c r="AP198" s="718"/>
      <c r="AQ198" s="718"/>
      <c r="AR198" s="718"/>
    </row>
    <row r="199" spans="1:46" s="684" customFormat="1" ht="17.100000000000001" customHeight="1">
      <c r="A199" s="1232"/>
      <c r="B199" s="1232"/>
      <c r="C199" s="1232"/>
      <c r="D199" s="1232"/>
      <c r="E199" s="1232"/>
      <c r="F199" s="1007"/>
      <c r="G199" s="1016"/>
      <c r="H199" s="1017"/>
      <c r="I199" s="1018"/>
      <c r="J199" s="1008"/>
      <c r="K199" s="1148"/>
      <c r="L199" s="1273"/>
      <c r="M199" s="1295"/>
      <c r="N199" s="1228"/>
      <c r="O199" s="1266"/>
      <c r="P199" s="1262"/>
      <c r="Q199" s="1296"/>
      <c r="R199" s="1228"/>
      <c r="S199" s="601"/>
      <c r="T199" s="697"/>
      <c r="U199" s="704"/>
      <c r="V199" s="705"/>
      <c r="W199" s="705"/>
      <c r="X199" s="705"/>
      <c r="Y199" s="705"/>
      <c r="Z199" s="706"/>
      <c r="AA199" s="706"/>
      <c r="AB199" s="707"/>
      <c r="AC199" s="703"/>
      <c r="AD199" s="703"/>
      <c r="AE199" s="707"/>
      <c r="AF199" s="703"/>
      <c r="AG199" s="1260"/>
      <c r="AH199" s="718"/>
      <c r="AI199" s="721"/>
      <c r="AJ199" s="721"/>
      <c r="AK199" s="721"/>
      <c r="AL199" s="721"/>
      <c r="AM199" s="721"/>
      <c r="AN199" s="721"/>
      <c r="AO199" s="718"/>
      <c r="AP199" s="718"/>
      <c r="AQ199" s="718"/>
      <c r="AR199" s="718"/>
    </row>
    <row r="200" spans="1:46" s="684" customFormat="1" ht="17.100000000000001" customHeight="1">
      <c r="A200" s="1232"/>
      <c r="B200" s="1232"/>
      <c r="C200" s="1232"/>
      <c r="D200" s="1232"/>
      <c r="E200" s="1232"/>
      <c r="F200" s="1007"/>
      <c r="G200" s="1016"/>
      <c r="H200" s="1017"/>
      <c r="I200" s="1018"/>
      <c r="J200" s="1008"/>
      <c r="K200" s="1148"/>
      <c r="L200" s="1273"/>
      <c r="M200" s="1295"/>
      <c r="N200" s="1228"/>
      <c r="O200" s="708"/>
      <c r="P200" s="710"/>
      <c r="Q200" s="709"/>
      <c r="R200" s="705"/>
      <c r="S200" s="705"/>
      <c r="T200" s="705"/>
      <c r="U200" s="705"/>
      <c r="V200" s="705"/>
      <c r="W200" s="705"/>
      <c r="X200" s="705"/>
      <c r="Y200" s="705"/>
      <c r="Z200" s="706"/>
      <c r="AA200" s="706"/>
      <c r="AB200" s="707"/>
      <c r="AC200" s="703"/>
      <c r="AD200" s="703"/>
      <c r="AE200" s="707"/>
      <c r="AF200" s="703"/>
      <c r="AG200" s="1260"/>
      <c r="AH200" s="718"/>
      <c r="AI200" s="721"/>
      <c r="AJ200" s="721"/>
      <c r="AK200" s="721"/>
      <c r="AL200" s="721"/>
      <c r="AM200" s="721"/>
      <c r="AN200" s="721"/>
      <c r="AO200" s="718"/>
      <c r="AP200" s="718"/>
      <c r="AQ200" s="718"/>
      <c r="AR200" s="718"/>
    </row>
    <row r="201" spans="1:46" s="683" customFormat="1" ht="15" customHeight="1">
      <c r="A201" s="1232"/>
      <c r="B201" s="1232"/>
      <c r="C201" s="1232"/>
      <c r="D201" s="1232"/>
      <c r="E201" s="1015"/>
      <c r="F201" s="1009"/>
      <c r="G201" s="1011"/>
      <c r="H201" s="1009"/>
      <c r="I201" s="1018"/>
      <c r="J201" s="1008"/>
      <c r="K201" s="1002"/>
      <c r="L201" s="687"/>
      <c r="M201" s="696" t="s">
        <v>5</v>
      </c>
      <c r="N201" s="696"/>
      <c r="O201" s="696"/>
      <c r="P201" s="696"/>
      <c r="Q201" s="696"/>
      <c r="R201" s="696"/>
      <c r="S201" s="696"/>
      <c r="T201" s="696"/>
      <c r="U201" s="696"/>
      <c r="V201" s="696"/>
      <c r="W201" s="696"/>
      <c r="X201" s="696"/>
      <c r="Y201" s="696"/>
      <c r="Z201" s="696"/>
      <c r="AA201" s="696"/>
      <c r="AB201" s="696"/>
      <c r="AC201" s="696"/>
      <c r="AD201" s="696"/>
      <c r="AE201" s="696"/>
      <c r="AF201" s="696"/>
      <c r="AG201" s="1261"/>
      <c r="AH201" s="720"/>
      <c r="AI201" s="720"/>
      <c r="AJ201" s="722"/>
      <c r="AK201" s="722"/>
      <c r="AL201" s="722"/>
      <c r="AM201" s="722"/>
      <c r="AN201" s="722"/>
      <c r="AO201" s="720"/>
      <c r="AP201" s="720"/>
      <c r="AQ201" s="720"/>
      <c r="AR201" s="720"/>
    </row>
    <row r="202" spans="1:46" s="683" customFormat="1" ht="15" customHeight="1">
      <c r="A202" s="1232"/>
      <c r="B202" s="1232"/>
      <c r="C202" s="1232"/>
      <c r="D202" s="1015"/>
      <c r="E202" s="1015"/>
      <c r="F202" s="1009"/>
      <c r="G202" s="1016"/>
      <c r="H202" s="1009"/>
      <c r="I202" s="1002"/>
      <c r="J202" s="993"/>
      <c r="K202" s="1002"/>
      <c r="L202" s="687"/>
      <c r="M202" s="695" t="s">
        <v>17</v>
      </c>
      <c r="N202" s="695"/>
      <c r="O202" s="695"/>
      <c r="P202" s="695"/>
      <c r="Q202" s="695"/>
      <c r="R202" s="695"/>
      <c r="S202" s="695"/>
      <c r="T202" s="695"/>
      <c r="U202" s="695"/>
      <c r="V202" s="695"/>
      <c r="W202" s="695"/>
      <c r="X202" s="695"/>
      <c r="Y202" s="695"/>
      <c r="Z202" s="695"/>
      <c r="AA202" s="695"/>
      <c r="AB202" s="695"/>
      <c r="AC202" s="695"/>
      <c r="AD202" s="695"/>
      <c r="AE202" s="695"/>
      <c r="AF202" s="703"/>
      <c r="AG202" s="698"/>
      <c r="AH202" s="720"/>
      <c r="AI202" s="720"/>
      <c r="AJ202" s="722"/>
      <c r="AK202" s="722"/>
      <c r="AL202" s="722"/>
      <c r="AM202" s="722"/>
      <c r="AN202" s="722"/>
      <c r="AO202" s="720"/>
      <c r="AP202" s="720"/>
      <c r="AQ202" s="720"/>
      <c r="AR202" s="720"/>
    </row>
    <row r="203" spans="1:46" s="683" customFormat="1" ht="15" customHeight="1">
      <c r="A203" s="1232"/>
      <c r="B203" s="1232"/>
      <c r="C203" s="1015"/>
      <c r="D203" s="1015"/>
      <c r="E203" s="1015"/>
      <c r="F203" s="1009"/>
      <c r="G203" s="1016"/>
      <c r="H203" s="1009"/>
      <c r="I203" s="1002"/>
      <c r="J203" s="993"/>
      <c r="K203" s="1002"/>
      <c r="L203" s="687"/>
      <c r="M203" s="694" t="s">
        <v>18</v>
      </c>
      <c r="N203" s="694"/>
      <c r="O203" s="694"/>
      <c r="P203" s="694"/>
      <c r="Q203" s="694"/>
      <c r="R203" s="694"/>
      <c r="S203" s="694"/>
      <c r="T203" s="694"/>
      <c r="U203" s="694"/>
      <c r="V203" s="694"/>
      <c r="W203" s="694"/>
      <c r="X203" s="694"/>
      <c r="Y203" s="694"/>
      <c r="Z203" s="690"/>
      <c r="AA203" s="690"/>
      <c r="AB203" s="707"/>
      <c r="AC203" s="703"/>
      <c r="AD203" s="702"/>
      <c r="AE203" s="694"/>
      <c r="AF203" s="703"/>
      <c r="AG203" s="698"/>
      <c r="AH203" s="720"/>
      <c r="AI203" s="720"/>
      <c r="AJ203" s="720"/>
      <c r="AK203" s="720"/>
      <c r="AL203" s="720"/>
      <c r="AM203" s="720"/>
      <c r="AN203" s="720"/>
      <c r="AO203" s="720"/>
      <c r="AP203" s="720"/>
      <c r="AQ203" s="720"/>
      <c r="AR203" s="720"/>
    </row>
    <row r="204" spans="1:46" s="683" customFormat="1" ht="15" customHeight="1">
      <c r="A204" s="1232"/>
      <c r="B204" s="1015"/>
      <c r="C204" s="1015"/>
      <c r="D204" s="1015"/>
      <c r="E204" s="1015"/>
      <c r="F204" s="1009"/>
      <c r="G204" s="1016"/>
      <c r="H204" s="1009"/>
      <c r="I204" s="1002"/>
      <c r="J204" s="993"/>
      <c r="K204" s="1002"/>
      <c r="L204" s="687"/>
      <c r="M204" s="697" t="s">
        <v>19</v>
      </c>
      <c r="N204" s="697"/>
      <c r="O204" s="697"/>
      <c r="P204" s="697"/>
      <c r="Q204" s="697"/>
      <c r="R204" s="697"/>
      <c r="S204" s="697"/>
      <c r="T204" s="697"/>
      <c r="U204" s="697"/>
      <c r="V204" s="697"/>
      <c r="W204" s="697"/>
      <c r="X204" s="697"/>
      <c r="Y204" s="697"/>
      <c r="Z204" s="690"/>
      <c r="AA204" s="690"/>
      <c r="AB204" s="707"/>
      <c r="AC204" s="703"/>
      <c r="AD204" s="702"/>
      <c r="AE204" s="694"/>
      <c r="AF204" s="703"/>
      <c r="AG204" s="698"/>
      <c r="AH204" s="720"/>
      <c r="AI204" s="720"/>
      <c r="AJ204" s="720"/>
      <c r="AK204" s="720"/>
      <c r="AL204" s="720"/>
      <c r="AM204" s="720"/>
      <c r="AN204" s="720"/>
      <c r="AO204" s="720"/>
      <c r="AP204" s="720"/>
      <c r="AQ204" s="720"/>
      <c r="AR204" s="720"/>
    </row>
    <row r="205" spans="1:46" s="683" customFormat="1" ht="15" customHeight="1">
      <c r="A205" s="988"/>
      <c r="B205" s="988"/>
      <c r="C205" s="988"/>
      <c r="D205" s="988"/>
      <c r="E205" s="988"/>
      <c r="F205" s="988"/>
      <c r="G205" s="1001"/>
      <c r="H205" s="1002"/>
      <c r="I205" s="992"/>
      <c r="J205" s="993"/>
      <c r="K205" s="988"/>
      <c r="L205" s="687"/>
      <c r="M205" s="704" t="s">
        <v>309</v>
      </c>
      <c r="N205" s="704"/>
      <c r="O205" s="704"/>
      <c r="P205" s="704"/>
      <c r="Q205" s="704"/>
      <c r="R205" s="704"/>
      <c r="S205" s="704"/>
      <c r="T205" s="704"/>
      <c r="U205" s="704"/>
      <c r="V205" s="704"/>
      <c r="W205" s="704"/>
      <c r="X205" s="704"/>
      <c r="Y205" s="704"/>
      <c r="Z205" s="690"/>
      <c r="AA205" s="690"/>
      <c r="AB205" s="707"/>
      <c r="AC205" s="703"/>
      <c r="AD205" s="702"/>
      <c r="AE205" s="694"/>
      <c r="AF205" s="703"/>
      <c r="AG205" s="698"/>
      <c r="AH205" s="720"/>
      <c r="AI205" s="720"/>
      <c r="AJ205" s="720"/>
      <c r="AK205" s="720"/>
      <c r="AL205" s="720"/>
      <c r="AM205" s="720"/>
      <c r="AN205" s="720"/>
      <c r="AO205" s="720"/>
      <c r="AP205" s="720"/>
      <c r="AQ205" s="720"/>
      <c r="AR205" s="720"/>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4"/>
      <c r="R207" s="157"/>
      <c r="S207" s="157"/>
      <c r="T207" s="157"/>
      <c r="U207" s="1234"/>
      <c r="V207" s="157"/>
      <c r="W207" s="157"/>
      <c r="X207" s="157"/>
      <c r="Y207" s="1091"/>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4"/>
      <c r="R208" s="157"/>
      <c r="S208" s="157"/>
      <c r="T208" s="157"/>
      <c r="U208" s="1234"/>
      <c r="V208" s="157"/>
      <c r="W208" s="157"/>
      <c r="X208" s="157"/>
      <c r="Y208" s="157"/>
      <c r="Z208" s="157"/>
      <c r="AA208" s="157"/>
      <c r="AB208" s="157"/>
      <c r="AC208" s="157"/>
    </row>
    <row r="209" spans="1:83" ht="15" customHeight="1">
      <c r="G209" s="156"/>
      <c r="H209" s="157"/>
      <c r="I209" s="157"/>
      <c r="J209" s="85"/>
      <c r="K209" s="157"/>
      <c r="L209" s="157"/>
      <c r="M209" s="157"/>
      <c r="N209" s="157"/>
      <c r="O209" s="157"/>
      <c r="Q209" s="1234"/>
      <c r="V209" s="157"/>
      <c r="W209" s="157"/>
      <c r="X209" s="157"/>
      <c r="Z209" s="157"/>
      <c r="AA209" s="157"/>
      <c r="AB209" s="157"/>
      <c r="AC209" s="729"/>
      <c r="AD209" s="157"/>
    </row>
    <row r="210" spans="1:83" ht="15" customHeight="1">
      <c r="G210" s="156"/>
      <c r="H210" s="157"/>
      <c r="I210" s="157"/>
      <c r="J210" s="85"/>
      <c r="K210" s="157"/>
      <c r="L210" s="157"/>
      <c r="M210" s="157"/>
      <c r="N210" s="157"/>
      <c r="O210" s="157"/>
      <c r="Q210" s="224"/>
      <c r="Y210" s="157"/>
      <c r="Z210" s="157"/>
      <c r="AA210" s="157"/>
      <c r="AB210" s="157"/>
      <c r="AC210" s="157"/>
      <c r="AD210" s="157"/>
      <c r="AE210" s="157"/>
    </row>
    <row r="211" spans="1:83" ht="15" customHeight="1">
      <c r="A211" s="730"/>
      <c r="B211" s="730"/>
      <c r="C211" s="730"/>
      <c r="D211" s="730"/>
      <c r="E211" s="730"/>
      <c r="F211" s="730"/>
      <c r="G211" s="733"/>
      <c r="H211" s="734"/>
      <c r="I211" s="734"/>
      <c r="J211" s="731"/>
      <c r="K211" s="734"/>
      <c r="L211" s="734"/>
      <c r="M211" s="734"/>
      <c r="N211" s="1321" t="s">
        <v>85</v>
      </c>
      <c r="O211" s="1266"/>
      <c r="P211" s="1262">
        <v>1</v>
      </c>
      <c r="Q211" s="1289"/>
      <c r="R211" s="1228" t="s">
        <v>84</v>
      </c>
      <c r="S211" s="1322"/>
      <c r="T211" s="1313">
        <v>1</v>
      </c>
      <c r="U211" s="1235"/>
      <c r="V211" s="1228" t="s">
        <v>84</v>
      </c>
      <c r="W211" s="836"/>
      <c r="X211" s="737">
        <v>1</v>
      </c>
      <c r="Y211" s="1091"/>
      <c r="Z211" s="734"/>
      <c r="AA211" s="734"/>
      <c r="AB211" s="734"/>
      <c r="AC211" s="734"/>
      <c r="AD211" s="734"/>
      <c r="AE211" s="730"/>
      <c r="AF211" s="728"/>
      <c r="AG211" s="728"/>
      <c r="AH211" s="728"/>
      <c r="AI211" s="728"/>
      <c r="AJ211" s="728"/>
      <c r="AK211" s="728"/>
      <c r="AL211" s="728"/>
      <c r="AM211" s="728"/>
      <c r="AN211" s="728"/>
      <c r="AO211" s="728"/>
      <c r="AP211" s="728"/>
      <c r="AQ211" s="728"/>
      <c r="AR211" s="728"/>
      <c r="AS211" s="728"/>
      <c r="AT211" s="728"/>
      <c r="AU211" s="728"/>
      <c r="AV211" s="728"/>
      <c r="AW211" s="728"/>
      <c r="AX211" s="728"/>
      <c r="AY211" s="728"/>
      <c r="AZ211" s="728"/>
      <c r="BA211" s="728"/>
      <c r="BB211" s="728"/>
      <c r="BC211" s="728"/>
      <c r="BD211" s="728"/>
      <c r="BE211" s="728"/>
      <c r="BF211" s="728"/>
      <c r="BG211" s="728"/>
      <c r="BH211" s="728"/>
      <c r="BI211" s="728"/>
      <c r="BJ211" s="728"/>
      <c r="BK211" s="728"/>
      <c r="BL211" s="728"/>
      <c r="BM211" s="728"/>
      <c r="BN211" s="728"/>
      <c r="BO211" s="728"/>
      <c r="BP211" s="728"/>
      <c r="BQ211" s="728"/>
      <c r="BR211" s="728"/>
      <c r="BS211" s="728"/>
      <c r="BT211" s="728"/>
      <c r="BU211" s="728"/>
      <c r="BV211" s="728"/>
      <c r="BW211" s="728"/>
      <c r="BX211" s="728"/>
      <c r="BY211" s="728"/>
      <c r="BZ211" s="728"/>
      <c r="CA211" s="728"/>
      <c r="CB211" s="728"/>
      <c r="CC211" s="728"/>
      <c r="CD211" s="728"/>
      <c r="CE211" s="728"/>
    </row>
    <row r="212" spans="1:83" ht="15" customHeight="1">
      <c r="A212" s="730"/>
      <c r="B212" s="730"/>
      <c r="C212" s="730"/>
      <c r="D212" s="730"/>
      <c r="E212" s="730"/>
      <c r="F212" s="730"/>
      <c r="G212" s="733"/>
      <c r="H212" s="734"/>
      <c r="I212" s="734"/>
      <c r="J212" s="731"/>
      <c r="K212" s="734"/>
      <c r="L212" s="734"/>
      <c r="M212" s="734"/>
      <c r="N212" s="1321"/>
      <c r="O212" s="1266"/>
      <c r="P212" s="1262"/>
      <c r="Q212" s="1289"/>
      <c r="R212" s="1228"/>
      <c r="S212" s="1323"/>
      <c r="T212" s="1314"/>
      <c r="U212" s="1235"/>
      <c r="V212" s="1228"/>
      <c r="W212" s="735"/>
      <c r="X212" s="735"/>
      <c r="Y212" s="735" t="s">
        <v>714</v>
      </c>
      <c r="Z212" s="734"/>
      <c r="AA212" s="734"/>
      <c r="AB212" s="734"/>
      <c r="AC212" s="734"/>
      <c r="AD212" s="734"/>
      <c r="AE212" s="734"/>
      <c r="AF212" s="728"/>
      <c r="AG212" s="728"/>
      <c r="AH212" s="728"/>
      <c r="AI212" s="728"/>
      <c r="AJ212" s="728"/>
      <c r="AK212" s="728"/>
      <c r="AL212" s="728"/>
      <c r="AM212" s="728"/>
      <c r="AN212" s="728"/>
      <c r="AO212" s="728"/>
      <c r="AP212" s="728"/>
      <c r="AQ212" s="728"/>
      <c r="AR212" s="728"/>
      <c r="AS212" s="728"/>
      <c r="AT212" s="728"/>
      <c r="AU212" s="728"/>
      <c r="AV212" s="728"/>
      <c r="AW212" s="728"/>
      <c r="AX212" s="728"/>
      <c r="AY212" s="728"/>
      <c r="AZ212" s="728"/>
      <c r="BA212" s="728"/>
      <c r="BB212" s="728"/>
      <c r="BC212" s="728"/>
      <c r="BD212" s="728"/>
      <c r="BE212" s="728"/>
      <c r="BF212" s="728"/>
      <c r="BG212" s="728"/>
      <c r="BH212" s="728"/>
      <c r="BI212" s="728"/>
      <c r="BJ212" s="728"/>
      <c r="BK212" s="728"/>
      <c r="BL212" s="728"/>
      <c r="BM212" s="728"/>
      <c r="BN212" s="728"/>
      <c r="BO212" s="728"/>
      <c r="BP212" s="728"/>
      <c r="BQ212" s="728"/>
      <c r="BR212" s="728"/>
      <c r="BS212" s="728"/>
      <c r="BT212" s="728"/>
      <c r="BU212" s="728"/>
      <c r="BV212" s="728"/>
      <c r="BW212" s="728"/>
      <c r="BX212" s="728"/>
      <c r="BY212" s="728"/>
      <c r="BZ212" s="728"/>
      <c r="CA212" s="728"/>
      <c r="CB212" s="728"/>
      <c r="CC212" s="728"/>
      <c r="CD212" s="728"/>
      <c r="CE212" s="728"/>
    </row>
    <row r="213" spans="1:83" ht="15" customHeight="1">
      <c r="A213" s="730"/>
      <c r="B213" s="730"/>
      <c r="C213" s="730"/>
      <c r="D213" s="730"/>
      <c r="E213" s="730"/>
      <c r="F213" s="730"/>
      <c r="G213" s="733"/>
      <c r="H213" s="734"/>
      <c r="I213" s="734"/>
      <c r="J213" s="731"/>
      <c r="K213" s="734"/>
      <c r="L213" s="734"/>
      <c r="M213" s="734"/>
      <c r="N213" s="1321"/>
      <c r="O213" s="1266"/>
      <c r="P213" s="1262"/>
      <c r="Q213" s="1289"/>
      <c r="R213" s="1228"/>
      <c r="S213" s="732"/>
      <c r="T213" s="732"/>
      <c r="U213" s="735" t="s">
        <v>715</v>
      </c>
      <c r="V213" s="835"/>
      <c r="W213" s="736"/>
      <c r="X213" s="736"/>
      <c r="Y213" s="736"/>
      <c r="Z213" s="734"/>
      <c r="AA213" s="734"/>
      <c r="AB213" s="734"/>
      <c r="AC213" s="734"/>
      <c r="AD213" s="734"/>
      <c r="AE213" s="734"/>
      <c r="AF213" s="728"/>
      <c r="AG213" s="728"/>
      <c r="AH213" s="728"/>
      <c r="AI213" s="728"/>
      <c r="AJ213" s="728"/>
      <c r="AK213" s="728"/>
      <c r="AL213" s="728"/>
      <c r="AM213" s="728"/>
      <c r="AN213" s="728"/>
      <c r="AO213" s="728"/>
      <c r="AP213" s="728"/>
      <c r="AQ213" s="728"/>
      <c r="AR213" s="728"/>
      <c r="AS213" s="728"/>
      <c r="AT213" s="728"/>
      <c r="AU213" s="728"/>
      <c r="AV213" s="728"/>
      <c r="AW213" s="728"/>
      <c r="AX213" s="728"/>
      <c r="AY213" s="728"/>
      <c r="AZ213" s="728"/>
      <c r="BA213" s="728"/>
      <c r="BB213" s="728"/>
      <c r="BC213" s="728"/>
      <c r="BD213" s="728"/>
      <c r="BE213" s="728"/>
      <c r="BF213" s="728"/>
      <c r="BG213" s="728"/>
      <c r="BH213" s="728"/>
      <c r="BI213" s="728"/>
      <c r="BJ213" s="728"/>
      <c r="BK213" s="728"/>
      <c r="BL213" s="728"/>
      <c r="BM213" s="728"/>
      <c r="BN213" s="728"/>
      <c r="BO213" s="728"/>
      <c r="BP213" s="728"/>
      <c r="BQ213" s="728"/>
      <c r="BR213" s="728"/>
      <c r="BS213" s="728"/>
      <c r="BT213" s="728"/>
      <c r="BU213" s="728"/>
      <c r="BV213" s="728"/>
      <c r="BW213" s="728"/>
      <c r="BX213" s="728"/>
      <c r="BY213" s="728"/>
      <c r="BZ213" s="728"/>
      <c r="CA213" s="728"/>
      <c r="CB213" s="728"/>
      <c r="CC213" s="728"/>
      <c r="CD213" s="728"/>
      <c r="CE213" s="728"/>
    </row>
    <row r="214" spans="1:83" ht="15" customHeight="1">
      <c r="A214" s="730"/>
      <c r="B214" s="730"/>
      <c r="C214" s="730"/>
      <c r="D214" s="730"/>
      <c r="E214" s="730"/>
      <c r="F214" s="730"/>
      <c r="G214" s="733"/>
      <c r="H214" s="734"/>
      <c r="I214" s="734"/>
      <c r="J214" s="731"/>
      <c r="K214" s="734"/>
      <c r="L214" s="734"/>
      <c r="M214" s="734"/>
      <c r="N214" s="1228"/>
      <c r="O214" s="833"/>
      <c r="P214" s="833"/>
      <c r="Q214" s="834"/>
      <c r="R214" s="835"/>
      <c r="S214" s="736"/>
      <c r="T214" s="736"/>
      <c r="U214" s="736"/>
      <c r="V214" s="736"/>
      <c r="W214" s="736"/>
      <c r="X214" s="736"/>
      <c r="Y214" s="736"/>
      <c r="Z214" s="734"/>
      <c r="AA214" s="734"/>
      <c r="AB214" s="734"/>
      <c r="AC214" s="734"/>
      <c r="AD214" s="734"/>
      <c r="AE214" s="734"/>
      <c r="AF214" s="728"/>
      <c r="AG214" s="728"/>
      <c r="AH214" s="728"/>
      <c r="AI214" s="728"/>
      <c r="AJ214" s="728"/>
      <c r="AK214" s="728"/>
      <c r="AL214" s="728"/>
      <c r="AM214" s="728"/>
      <c r="AN214" s="728"/>
      <c r="AO214" s="728"/>
      <c r="AP214" s="728"/>
      <c r="AQ214" s="728"/>
      <c r="AR214" s="728"/>
      <c r="AS214" s="728"/>
      <c r="AT214" s="728"/>
      <c r="AU214" s="728"/>
      <c r="AV214" s="728"/>
      <c r="AW214" s="728"/>
      <c r="AX214" s="728"/>
      <c r="AY214" s="728"/>
      <c r="AZ214" s="728"/>
      <c r="BA214" s="728"/>
      <c r="BB214" s="728"/>
      <c r="BC214" s="728"/>
      <c r="BD214" s="728"/>
      <c r="BE214" s="728"/>
      <c r="BF214" s="728"/>
      <c r="BG214" s="728"/>
      <c r="BH214" s="728"/>
      <c r="BI214" s="728"/>
      <c r="BJ214" s="728"/>
      <c r="BK214" s="728"/>
      <c r="BL214" s="728"/>
      <c r="BM214" s="728"/>
      <c r="BN214" s="728"/>
      <c r="BO214" s="728"/>
      <c r="BP214" s="728"/>
      <c r="BQ214" s="728"/>
      <c r="BR214" s="728"/>
      <c r="BS214" s="728"/>
      <c r="BT214" s="728"/>
      <c r="BU214" s="728"/>
      <c r="BV214" s="728"/>
      <c r="BW214" s="728"/>
      <c r="BX214" s="728"/>
      <c r="BY214" s="728"/>
      <c r="BZ214" s="728"/>
      <c r="CA214" s="728"/>
      <c r="CB214" s="728"/>
      <c r="CC214" s="728"/>
      <c r="CD214" s="728"/>
      <c r="CE214" s="728"/>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1" customFormat="1" ht="18.75" customHeight="1">
      <c r="X217" s="720"/>
      <c r="Y217" s="720"/>
      <c r="Z217" s="720"/>
      <c r="AA217" s="720"/>
      <c r="AB217" s="720"/>
      <c r="AC217" s="720"/>
      <c r="AD217" s="720"/>
      <c r="AE217" s="720"/>
      <c r="AF217" s="720"/>
      <c r="AG217" s="720"/>
      <c r="AH217" s="720"/>
      <c r="AI217" s="720"/>
      <c r="AJ217" s="720"/>
    </row>
    <row r="218" spans="1:83" s="35" customFormat="1" ht="17.100000000000001" customHeight="1">
      <c r="G218" s="35" t="s">
        <v>13</v>
      </c>
      <c r="I218" s="35" t="s">
        <v>747</v>
      </c>
      <c r="V218" s="158"/>
      <c r="X218" s="216"/>
      <c r="Y218" s="216"/>
      <c r="Z218" s="216"/>
      <c r="AA218" s="216"/>
      <c r="AB218" s="216"/>
      <c r="AC218" s="216"/>
      <c r="AD218" s="216"/>
      <c r="AE218" s="216"/>
      <c r="AF218" s="216"/>
      <c r="AG218" s="216"/>
      <c r="AH218" s="216"/>
      <c r="AI218" s="216"/>
      <c r="AJ218" s="216"/>
    </row>
    <row r="219" spans="1:83" s="741" customFormat="1" ht="17.100000000000001" customHeight="1">
      <c r="L219" s="122"/>
      <c r="M219" s="122"/>
      <c r="N219" s="122"/>
      <c r="O219" s="122"/>
      <c r="P219" s="122"/>
      <c r="Q219" s="122"/>
      <c r="R219" s="122"/>
      <c r="S219" s="122"/>
      <c r="T219" s="122"/>
      <c r="U219" s="122"/>
      <c r="V219" s="122"/>
      <c r="W219" s="122"/>
      <c r="X219" s="720"/>
      <c r="Y219" s="720"/>
      <c r="Z219" s="720"/>
      <c r="AA219" s="720"/>
      <c r="AB219" s="720"/>
      <c r="AC219" s="720"/>
      <c r="AD219" s="720"/>
      <c r="AE219" s="720"/>
      <c r="AF219" s="720"/>
      <c r="AG219" s="720"/>
      <c r="AH219" s="720"/>
      <c r="AI219" s="720"/>
      <c r="AJ219" s="720"/>
    </row>
    <row r="220" spans="1:83" s="798" customFormat="1" ht="22.5">
      <c r="A220" s="1232">
        <v>1</v>
      </c>
      <c r="B220" s="882"/>
      <c r="C220" s="882"/>
      <c r="D220" s="882"/>
      <c r="E220" s="883"/>
      <c r="F220" s="884"/>
      <c r="G220" s="884"/>
      <c r="H220" s="884"/>
      <c r="I220" s="885"/>
      <c r="J220" s="880"/>
      <c r="K220" s="887"/>
      <c r="L220" s="780">
        <f>mergeValue(A220)</f>
        <v>1</v>
      </c>
      <c r="M220" s="640" t="s">
        <v>20</v>
      </c>
      <c r="N220" s="645"/>
      <c r="O220" s="1292"/>
      <c r="P220" s="1293"/>
      <c r="Q220" s="1293"/>
      <c r="R220" s="1293"/>
      <c r="S220" s="1293"/>
      <c r="T220" s="1293"/>
      <c r="U220" s="1293"/>
      <c r="V220" s="1294"/>
      <c r="W220" s="629" t="s">
        <v>477</v>
      </c>
      <c r="X220" s="807"/>
      <c r="Y220" s="828"/>
      <c r="Z220" s="828" t="str">
        <f t="shared" ref="Z220:Z233" si="3">IF(M220="","",M220 )</f>
        <v>Наименование тарифа</v>
      </c>
      <c r="AA220" s="828"/>
      <c r="AB220" s="828"/>
      <c r="AC220" s="828"/>
      <c r="AD220" s="807"/>
      <c r="AE220" s="807"/>
      <c r="AF220" s="807"/>
      <c r="AG220" s="807"/>
      <c r="AH220" s="807"/>
      <c r="AI220" s="807"/>
      <c r="AJ220" s="807"/>
    </row>
    <row r="221" spans="1:83" s="798" customFormat="1" ht="22.5">
      <c r="A221" s="1232"/>
      <c r="B221" s="1232">
        <v>1</v>
      </c>
      <c r="C221" s="882"/>
      <c r="D221" s="882"/>
      <c r="E221" s="884"/>
      <c r="F221" s="884"/>
      <c r="G221" s="884"/>
      <c r="H221" s="884"/>
      <c r="I221" s="879"/>
      <c r="J221" s="878"/>
      <c r="K221" s="881"/>
      <c r="L221" s="780" t="str">
        <f>mergeValue(A221) &amp;"."&amp; mergeValue(B221)</f>
        <v>1.1</v>
      </c>
      <c r="M221" s="691" t="s">
        <v>16</v>
      </c>
      <c r="N221" s="645"/>
      <c r="O221" s="1292"/>
      <c r="P221" s="1293"/>
      <c r="Q221" s="1293"/>
      <c r="R221" s="1293"/>
      <c r="S221" s="1293"/>
      <c r="T221" s="1293"/>
      <c r="U221" s="1293"/>
      <c r="V221" s="1294"/>
      <c r="W221" s="629" t="s">
        <v>478</v>
      </c>
      <c r="X221" s="807"/>
      <c r="Y221" s="828"/>
      <c r="Z221" s="828" t="str">
        <f t="shared" si="3"/>
        <v>Территория действия тарифа</v>
      </c>
      <c r="AA221" s="828"/>
      <c r="AB221" s="828"/>
      <c r="AC221" s="828"/>
      <c r="AD221" s="807"/>
      <c r="AE221" s="807"/>
      <c r="AF221" s="807"/>
      <c r="AG221" s="807"/>
      <c r="AH221" s="807"/>
      <c r="AI221" s="807"/>
      <c r="AJ221" s="807"/>
    </row>
    <row r="222" spans="1:83" s="798" customFormat="1" ht="22.5">
      <c r="A222" s="1232"/>
      <c r="B222" s="1232"/>
      <c r="C222" s="1232">
        <v>1</v>
      </c>
      <c r="D222" s="882"/>
      <c r="E222" s="884"/>
      <c r="F222" s="884"/>
      <c r="G222" s="884"/>
      <c r="H222" s="884"/>
      <c r="I222" s="886"/>
      <c r="J222" s="878"/>
      <c r="K222" s="881"/>
      <c r="L222" s="780" t="str">
        <f>mergeValue(A222) &amp;"."&amp; mergeValue(B222)&amp;"."&amp; mergeValue(C222)</f>
        <v>1.1.1</v>
      </c>
      <c r="M222" s="692" t="s">
        <v>7</v>
      </c>
      <c r="N222" s="645"/>
      <c r="O222" s="1292"/>
      <c r="P222" s="1293"/>
      <c r="Q222" s="1293"/>
      <c r="R222" s="1293"/>
      <c r="S222" s="1293"/>
      <c r="T222" s="1293"/>
      <c r="U222" s="1293"/>
      <c r="V222" s="1294"/>
      <c r="W222" s="629" t="s">
        <v>634</v>
      </c>
      <c r="X222" s="807"/>
      <c r="Y222" s="828"/>
      <c r="Z222" s="828" t="str">
        <f t="shared" si="3"/>
        <v xml:space="preserve">Наименование системы теплоснабжения </v>
      </c>
      <c r="AA222" s="828"/>
      <c r="AB222" s="828"/>
      <c r="AC222" s="828"/>
      <c r="AD222" s="807"/>
      <c r="AE222" s="807"/>
      <c r="AF222" s="807"/>
      <c r="AG222" s="807"/>
      <c r="AH222" s="807"/>
      <c r="AI222" s="807"/>
      <c r="AJ222" s="807"/>
    </row>
    <row r="223" spans="1:83" s="798" customFormat="1" ht="22.5">
      <c r="A223" s="1232"/>
      <c r="B223" s="1232"/>
      <c r="C223" s="1232"/>
      <c r="D223" s="1232">
        <v>1</v>
      </c>
      <c r="E223" s="884"/>
      <c r="F223" s="884"/>
      <c r="G223" s="884"/>
      <c r="H223" s="884"/>
      <c r="I223" s="886"/>
      <c r="J223" s="878"/>
      <c r="K223" s="881"/>
      <c r="L223" s="780" t="str">
        <f>mergeValue(A223) &amp;"."&amp; mergeValue(B223)&amp;"."&amp; mergeValue(C223)&amp;"."&amp; mergeValue(D223)</f>
        <v>1.1.1.1</v>
      </c>
      <c r="M223" s="693" t="s">
        <v>22</v>
      </c>
      <c r="N223" s="645"/>
      <c r="O223" s="1292"/>
      <c r="P223" s="1293"/>
      <c r="Q223" s="1293"/>
      <c r="R223" s="1293"/>
      <c r="S223" s="1293"/>
      <c r="T223" s="1293"/>
      <c r="U223" s="1293"/>
      <c r="V223" s="1294"/>
      <c r="W223" s="629" t="s">
        <v>635</v>
      </c>
      <c r="X223" s="807"/>
      <c r="Y223" s="828"/>
      <c r="Z223" s="828" t="str">
        <f t="shared" si="3"/>
        <v xml:space="preserve">Источник тепловой энергии  </v>
      </c>
      <c r="AA223" s="828"/>
      <c r="AB223" s="828"/>
      <c r="AC223" s="828"/>
      <c r="AD223" s="807"/>
      <c r="AE223" s="807"/>
      <c r="AF223" s="807"/>
      <c r="AG223" s="807"/>
      <c r="AH223" s="807"/>
      <c r="AI223" s="807"/>
      <c r="AJ223" s="807"/>
    </row>
    <row r="224" spans="1:83" s="798" customFormat="1" ht="101.25">
      <c r="A224" s="1232"/>
      <c r="B224" s="1232"/>
      <c r="C224" s="1232"/>
      <c r="D224" s="1232"/>
      <c r="E224" s="1232">
        <v>1</v>
      </c>
      <c r="F224" s="884"/>
      <c r="G224" s="884"/>
      <c r="H224" s="882">
        <v>1</v>
      </c>
      <c r="I224" s="1232">
        <v>1</v>
      </c>
      <c r="J224" s="884"/>
      <c r="K224" s="889"/>
      <c r="L224" s="780" t="str">
        <f>mergeValue(A224) &amp;"."&amp; mergeValue(B224)&amp;"."&amp; mergeValue(C224)&amp;"."&amp; mergeValue(D224)&amp;"."&amp; mergeValue(E224)</f>
        <v>1.1.1.1.1</v>
      </c>
      <c r="M224" s="554" t="s">
        <v>9</v>
      </c>
      <c r="N224" s="645"/>
      <c r="O224" s="1235"/>
      <c r="P224" s="1236"/>
      <c r="Q224" s="1236"/>
      <c r="R224" s="1236"/>
      <c r="S224" s="1236"/>
      <c r="T224" s="1236"/>
      <c r="U224" s="1236"/>
      <c r="V224" s="1237"/>
      <c r="W224" s="629" t="s">
        <v>639</v>
      </c>
      <c r="X224" s="807"/>
      <c r="Y224" s="828"/>
      <c r="Z224" s="828" t="str">
        <f t="shared" si="3"/>
        <v>Схема подключения теплопотребляющей установки к коллектору источника тепловой энергии</v>
      </c>
      <c r="AA224" s="828"/>
      <c r="AB224" s="828"/>
      <c r="AC224" s="828"/>
      <c r="AD224" s="807"/>
      <c r="AE224" s="807"/>
      <c r="AF224" s="807"/>
      <c r="AG224" s="807"/>
      <c r="AH224" s="807"/>
      <c r="AI224" s="807"/>
      <c r="AJ224" s="807"/>
    </row>
    <row r="225" spans="1:36" s="798" customFormat="1" ht="90">
      <c r="A225" s="1232"/>
      <c r="B225" s="1232"/>
      <c r="C225" s="1232"/>
      <c r="D225" s="1232"/>
      <c r="E225" s="1232"/>
      <c r="F225" s="1232">
        <v>1</v>
      </c>
      <c r="G225" s="882"/>
      <c r="H225" s="882"/>
      <c r="I225" s="1232"/>
      <c r="J225" s="1232">
        <v>1</v>
      </c>
      <c r="K225" s="890"/>
      <c r="L225" s="780" t="str">
        <f>mergeValue(A225) &amp;"."&amp; mergeValue(B225)&amp;"."&amp; mergeValue(C225)&amp;"."&amp; mergeValue(D225)&amp;"."&amp; mergeValue(E225)&amp;"."&amp; mergeValue(F225)</f>
        <v>1.1.1.1.1.1</v>
      </c>
      <c r="M225" s="555" t="s">
        <v>10</v>
      </c>
      <c r="N225" s="645"/>
      <c r="O225" s="1235"/>
      <c r="P225" s="1236"/>
      <c r="Q225" s="1236"/>
      <c r="R225" s="1236"/>
      <c r="S225" s="1236"/>
      <c r="T225" s="1236"/>
      <c r="U225" s="1236"/>
      <c r="V225" s="1237"/>
      <c r="W225" s="629" t="s">
        <v>637</v>
      </c>
      <c r="X225" s="807"/>
      <c r="Y225" s="828"/>
      <c r="Z225" s="828" t="str">
        <f t="shared" si="3"/>
        <v>Группа потребителей</v>
      </c>
      <c r="AA225" s="828"/>
      <c r="AB225" s="828"/>
      <c r="AC225" s="828"/>
      <c r="AD225" s="807"/>
      <c r="AE225" s="807"/>
      <c r="AF225" s="807"/>
      <c r="AG225" s="807"/>
      <c r="AH225" s="807"/>
      <c r="AI225" s="807"/>
      <c r="AJ225" s="807"/>
    </row>
    <row r="226" spans="1:36" s="798" customFormat="1" ht="195.75" customHeight="1">
      <c r="A226" s="1232"/>
      <c r="B226" s="1232"/>
      <c r="C226" s="1232"/>
      <c r="D226" s="1232"/>
      <c r="E226" s="1232"/>
      <c r="F226" s="1232"/>
      <c r="G226" s="882">
        <v>1</v>
      </c>
      <c r="H226" s="882"/>
      <c r="I226" s="1232"/>
      <c r="J226" s="1232"/>
      <c r="K226" s="890">
        <v>1</v>
      </c>
      <c r="L226" s="780" t="str">
        <f>mergeValue(A226) &amp;"."&amp; mergeValue(B226)&amp;"."&amp; mergeValue(C226)&amp;"."&amp; mergeValue(D226)&amp;"."&amp; mergeValue(E226)&amp;"."&amp; mergeValue(F226)&amp;"."&amp; mergeValue(G226)</f>
        <v>1.1.1.1.1.1.1</v>
      </c>
      <c r="M226" s="1068"/>
      <c r="N226" s="645"/>
      <c r="O226" s="762"/>
      <c r="P226" s="762"/>
      <c r="Q226" s="762"/>
      <c r="R226" s="1227"/>
      <c r="S226" s="1228" t="s">
        <v>84</v>
      </c>
      <c r="T226" s="1227"/>
      <c r="U226" s="1228" t="s">
        <v>84</v>
      </c>
      <c r="V226" s="762"/>
      <c r="W226" s="1202" t="s">
        <v>656</v>
      </c>
      <c r="X226" s="807" t="str">
        <f>strCheckDate(O227:V227)</f>
        <v/>
      </c>
      <c r="Y226" s="828"/>
      <c r="Z226" s="828" t="str">
        <f t="shared" si="3"/>
        <v/>
      </c>
      <c r="AA226" s="828"/>
      <c r="AB226" s="828"/>
      <c r="AC226" s="828"/>
      <c r="AD226" s="807"/>
      <c r="AE226" s="807"/>
      <c r="AF226" s="807"/>
      <c r="AG226" s="807"/>
      <c r="AH226" s="807"/>
      <c r="AI226" s="807"/>
      <c r="AJ226" s="807"/>
    </row>
    <row r="227" spans="1:36" s="798" customFormat="1" ht="14.25" hidden="1" customHeight="1">
      <c r="A227" s="1232"/>
      <c r="B227" s="1232"/>
      <c r="C227" s="1232"/>
      <c r="D227" s="1232"/>
      <c r="E227" s="1232"/>
      <c r="F227" s="1232"/>
      <c r="G227" s="882"/>
      <c r="H227" s="882"/>
      <c r="I227" s="1232"/>
      <c r="J227" s="1232"/>
      <c r="K227" s="890"/>
      <c r="L227" s="799"/>
      <c r="M227" s="645"/>
      <c r="N227" s="645"/>
      <c r="O227" s="762"/>
      <c r="P227" s="762"/>
      <c r="Q227" s="768" t="str">
        <f>R226 &amp; "-" &amp; T226</f>
        <v>-</v>
      </c>
      <c r="R227" s="1227"/>
      <c r="S227" s="1228"/>
      <c r="T227" s="1227"/>
      <c r="U227" s="1228"/>
      <c r="V227" s="762"/>
      <c r="W227" s="1202"/>
      <c r="X227" s="807"/>
      <c r="Y227" s="828"/>
      <c r="Z227" s="828" t="str">
        <f t="shared" si="3"/>
        <v/>
      </c>
      <c r="AA227" s="828"/>
      <c r="AB227" s="828"/>
      <c r="AC227" s="828"/>
      <c r="AD227" s="807"/>
      <c r="AE227" s="807"/>
      <c r="AF227" s="807"/>
      <c r="AG227" s="807"/>
      <c r="AH227" s="807"/>
      <c r="AI227" s="807"/>
      <c r="AJ227" s="807"/>
    </row>
    <row r="228" spans="1:36" s="798" customFormat="1" ht="15" customHeight="1">
      <c r="A228" s="1232"/>
      <c r="B228" s="1232"/>
      <c r="C228" s="1232"/>
      <c r="D228" s="1232"/>
      <c r="E228" s="1232"/>
      <c r="F228" s="1232"/>
      <c r="G228" s="884"/>
      <c r="H228" s="882"/>
      <c r="I228" s="1232"/>
      <c r="J228" s="1232"/>
      <c r="K228" s="889"/>
      <c r="L228" s="687"/>
      <c r="M228" s="557" t="s">
        <v>25</v>
      </c>
      <c r="N228" s="764"/>
      <c r="O228" s="764"/>
      <c r="P228" s="764"/>
      <c r="Q228" s="764"/>
      <c r="R228" s="764"/>
      <c r="S228" s="764"/>
      <c r="T228" s="764"/>
      <c r="U228" s="764"/>
      <c r="V228" s="761"/>
      <c r="W228" s="1202"/>
      <c r="X228" s="807"/>
      <c r="Y228" s="828"/>
      <c r="Z228" s="828" t="str">
        <f t="shared" si="3"/>
        <v>Добавить вид теплоносителя (параметры теплоносителя)</v>
      </c>
      <c r="AA228" s="828"/>
      <c r="AB228" s="828"/>
      <c r="AC228" s="828"/>
      <c r="AD228" s="807"/>
      <c r="AE228" s="807"/>
      <c r="AF228" s="807"/>
      <c r="AG228" s="807"/>
      <c r="AH228" s="807"/>
      <c r="AI228" s="807"/>
      <c r="AJ228" s="807"/>
    </row>
    <row r="229" spans="1:36" s="798" customFormat="1" ht="15" customHeight="1">
      <c r="A229" s="1232"/>
      <c r="B229" s="1232"/>
      <c r="C229" s="1232"/>
      <c r="D229" s="1232"/>
      <c r="E229" s="1232"/>
      <c r="F229" s="884"/>
      <c r="G229" s="884"/>
      <c r="H229" s="882"/>
      <c r="I229" s="1232"/>
      <c r="J229" s="884"/>
      <c r="K229" s="889"/>
      <c r="L229" s="687"/>
      <c r="M229" s="556" t="s">
        <v>11</v>
      </c>
      <c r="N229" s="764"/>
      <c r="O229" s="764"/>
      <c r="P229" s="764"/>
      <c r="Q229" s="764"/>
      <c r="R229" s="764"/>
      <c r="S229" s="764"/>
      <c r="T229" s="764"/>
      <c r="U229" s="763"/>
      <c r="V229" s="764"/>
      <c r="W229" s="664"/>
      <c r="X229" s="807"/>
      <c r="Y229" s="828"/>
      <c r="Z229" s="828" t="str">
        <f t="shared" si="3"/>
        <v>Добавить группу потребителей</v>
      </c>
      <c r="AA229" s="828"/>
      <c r="AB229" s="828"/>
      <c r="AC229" s="828"/>
      <c r="AD229" s="807"/>
      <c r="AE229" s="807"/>
      <c r="AF229" s="807"/>
      <c r="AG229" s="807"/>
      <c r="AH229" s="807"/>
      <c r="AI229" s="807"/>
      <c r="AJ229" s="807"/>
    </row>
    <row r="230" spans="1:36" s="798" customFormat="1" ht="15" customHeight="1">
      <c r="A230" s="1232"/>
      <c r="B230" s="1232"/>
      <c r="C230" s="1232"/>
      <c r="D230" s="1232"/>
      <c r="E230" s="888"/>
      <c r="F230" s="884"/>
      <c r="G230" s="884"/>
      <c r="H230" s="884"/>
      <c r="I230" s="880"/>
      <c r="J230" s="877"/>
      <c r="K230" s="887"/>
      <c r="L230" s="687"/>
      <c r="M230" s="759" t="s">
        <v>12</v>
      </c>
      <c r="N230" s="764"/>
      <c r="O230" s="764"/>
      <c r="P230" s="764"/>
      <c r="Q230" s="764"/>
      <c r="R230" s="764"/>
      <c r="S230" s="764"/>
      <c r="T230" s="764"/>
      <c r="U230" s="763"/>
      <c r="V230" s="764"/>
      <c r="W230" s="664"/>
      <c r="X230" s="807"/>
      <c r="Y230" s="828"/>
      <c r="Z230" s="828" t="str">
        <f t="shared" si="3"/>
        <v>Добавить схему подключения</v>
      </c>
      <c r="AA230" s="828"/>
      <c r="AB230" s="828"/>
      <c r="AC230" s="828"/>
      <c r="AD230" s="807"/>
      <c r="AE230" s="807"/>
      <c r="AF230" s="807"/>
      <c r="AG230" s="807"/>
      <c r="AH230" s="807"/>
      <c r="AI230" s="807"/>
      <c r="AJ230" s="807"/>
    </row>
    <row r="231" spans="1:36" s="798" customFormat="1" ht="15" customHeight="1">
      <c r="A231" s="1232"/>
      <c r="B231" s="1232"/>
      <c r="C231" s="1232"/>
      <c r="D231" s="888"/>
      <c r="E231" s="888"/>
      <c r="F231" s="884"/>
      <c r="G231" s="884"/>
      <c r="H231" s="884"/>
      <c r="I231" s="880"/>
      <c r="J231" s="877"/>
      <c r="K231" s="887"/>
      <c r="L231" s="687"/>
      <c r="M231" s="758" t="s">
        <v>17</v>
      </c>
      <c r="N231" s="764"/>
      <c r="O231" s="764"/>
      <c r="P231" s="764"/>
      <c r="Q231" s="764"/>
      <c r="R231" s="764"/>
      <c r="S231" s="764"/>
      <c r="T231" s="764"/>
      <c r="U231" s="763"/>
      <c r="V231" s="764"/>
      <c r="W231" s="664"/>
      <c r="X231" s="807"/>
      <c r="Y231" s="828"/>
      <c r="Z231" s="828" t="str">
        <f t="shared" si="3"/>
        <v>Добавить источник тепловой энергии</v>
      </c>
      <c r="AA231" s="828"/>
      <c r="AB231" s="828"/>
      <c r="AC231" s="828"/>
      <c r="AD231" s="807"/>
      <c r="AE231" s="807"/>
      <c r="AF231" s="807"/>
      <c r="AG231" s="807"/>
      <c r="AH231" s="807"/>
      <c r="AI231" s="807"/>
      <c r="AJ231" s="807"/>
    </row>
    <row r="232" spans="1:36" s="798" customFormat="1" ht="15" customHeight="1">
      <c r="A232" s="1232"/>
      <c r="B232" s="1232"/>
      <c r="C232" s="888"/>
      <c r="D232" s="888"/>
      <c r="E232" s="888"/>
      <c r="F232" s="888"/>
      <c r="G232" s="893"/>
      <c r="H232" s="880"/>
      <c r="I232" s="891"/>
      <c r="J232" s="877"/>
      <c r="K232" s="892"/>
      <c r="L232" s="687"/>
      <c r="M232" s="757" t="s">
        <v>18</v>
      </c>
      <c r="N232" s="764"/>
      <c r="O232" s="764"/>
      <c r="P232" s="764"/>
      <c r="Q232" s="764"/>
      <c r="R232" s="764"/>
      <c r="S232" s="764"/>
      <c r="T232" s="764"/>
      <c r="U232" s="763"/>
      <c r="V232" s="764"/>
      <c r="W232" s="664"/>
      <c r="X232" s="807"/>
      <c r="Y232" s="828"/>
      <c r="Z232" s="828" t="str">
        <f t="shared" si="3"/>
        <v>Добавить наименование системы теплоснабжения</v>
      </c>
      <c r="AA232" s="828"/>
      <c r="AB232" s="828"/>
      <c r="AC232" s="828"/>
      <c r="AD232" s="807"/>
      <c r="AE232" s="807"/>
      <c r="AF232" s="807"/>
      <c r="AG232" s="807"/>
      <c r="AH232" s="807"/>
      <c r="AI232" s="807"/>
      <c r="AJ232" s="807"/>
    </row>
    <row r="233" spans="1:36" s="798" customFormat="1" ht="15" customHeight="1">
      <c r="A233" s="1232"/>
      <c r="B233" s="888"/>
      <c r="C233" s="888"/>
      <c r="D233" s="888"/>
      <c r="E233" s="888"/>
      <c r="F233" s="888"/>
      <c r="G233" s="893"/>
      <c r="H233" s="880"/>
      <c r="I233" s="880"/>
      <c r="J233" s="877"/>
      <c r="K233" s="887"/>
      <c r="L233" s="687"/>
      <c r="M233" s="732" t="s">
        <v>19</v>
      </c>
      <c r="N233" s="764"/>
      <c r="O233" s="764"/>
      <c r="P233" s="764"/>
      <c r="Q233" s="764"/>
      <c r="R233" s="764"/>
      <c r="S233" s="764"/>
      <c r="T233" s="764"/>
      <c r="U233" s="763"/>
      <c r="V233" s="764"/>
      <c r="W233" s="664"/>
      <c r="X233" s="807"/>
      <c r="Y233" s="828"/>
      <c r="Z233" s="828" t="str">
        <f t="shared" si="3"/>
        <v>Добавить территорию действия тарифа</v>
      </c>
      <c r="AA233" s="828"/>
      <c r="AB233" s="828"/>
      <c r="AC233" s="828"/>
      <c r="AD233" s="807"/>
      <c r="AE233" s="807"/>
      <c r="AF233" s="807"/>
      <c r="AG233" s="807"/>
      <c r="AH233" s="807"/>
      <c r="AI233" s="807"/>
      <c r="AJ233" s="807"/>
    </row>
    <row r="234" spans="1:36" s="741" customFormat="1" ht="15" customHeight="1">
      <c r="A234" s="876"/>
      <c r="B234" s="876"/>
      <c r="C234" s="876"/>
      <c r="D234" s="876"/>
      <c r="E234" s="876"/>
      <c r="F234" s="876"/>
      <c r="G234" s="876"/>
      <c r="H234" s="876"/>
      <c r="I234" s="876"/>
      <c r="J234" s="876"/>
      <c r="K234" s="876"/>
      <c r="L234" s="492"/>
      <c r="M234" s="735" t="s">
        <v>309</v>
      </c>
      <c r="N234" s="764"/>
      <c r="O234" s="764"/>
      <c r="P234" s="764"/>
      <c r="Q234" s="764"/>
      <c r="R234" s="764"/>
      <c r="S234" s="764"/>
      <c r="T234" s="764"/>
      <c r="U234" s="763"/>
      <c r="V234" s="764"/>
      <c r="W234" s="764"/>
      <c r="X234" s="764"/>
      <c r="Y234" s="764"/>
      <c r="Z234" s="764"/>
      <c r="AA234" s="764"/>
      <c r="AB234" s="763"/>
      <c r="AC234" s="764"/>
      <c r="AD234" s="664"/>
      <c r="AE234" s="720"/>
      <c r="AF234" s="720"/>
      <c r="AG234" s="720"/>
      <c r="AH234" s="720"/>
    </row>
    <row r="235" spans="1:36" s="988" customFormat="1" ht="18.75" customHeight="1">
      <c r="X235" s="1009"/>
      <c r="Y235" s="1009"/>
      <c r="Z235" s="1009"/>
      <c r="AA235" s="1009"/>
      <c r="AB235" s="1009"/>
      <c r="AC235" s="1009"/>
      <c r="AD235" s="1009"/>
      <c r="AE235" s="1009"/>
      <c r="AF235" s="1009"/>
      <c r="AG235" s="1009"/>
      <c r="AH235" s="1009"/>
      <c r="AI235" s="1009"/>
      <c r="AJ235" s="1009"/>
    </row>
    <row r="236" spans="1:36" s="35" customFormat="1" ht="17.100000000000001" customHeight="1">
      <c r="G236" s="35" t="s">
        <v>13</v>
      </c>
      <c r="I236" s="35" t="s">
        <v>212</v>
      </c>
      <c r="V236" s="158"/>
      <c r="X236" s="216"/>
      <c r="Y236" s="216"/>
      <c r="Z236" s="216"/>
      <c r="AA236" s="216"/>
      <c r="AB236" s="216"/>
      <c r="AC236" s="216"/>
      <c r="AD236" s="216"/>
      <c r="AE236" s="216"/>
      <c r="AF236" s="216"/>
      <c r="AG236" s="216"/>
      <c r="AH236" s="216"/>
      <c r="AI236" s="216"/>
      <c r="AJ236" s="216"/>
    </row>
    <row r="237" spans="1:36" s="988" customFormat="1" ht="17.100000000000001" customHeight="1">
      <c r="L237" s="122"/>
      <c r="M237" s="122"/>
      <c r="N237" s="122"/>
      <c r="O237" s="122"/>
      <c r="P237" s="122"/>
      <c r="Q237" s="122"/>
      <c r="R237" s="122"/>
      <c r="S237" s="122"/>
      <c r="T237" s="122"/>
      <c r="U237" s="122"/>
      <c r="V237" s="122"/>
      <c r="W237" s="122"/>
      <c r="X237" s="1009"/>
      <c r="Y237" s="1009"/>
      <c r="Z237" s="1009"/>
      <c r="AA237" s="1009"/>
      <c r="AB237" s="1009"/>
      <c r="AC237" s="1009"/>
      <c r="AD237" s="1009"/>
      <c r="AE237" s="1009"/>
      <c r="AF237" s="1009"/>
      <c r="AG237" s="1009"/>
      <c r="AH237" s="1009"/>
      <c r="AI237" s="1009"/>
      <c r="AJ237" s="1009"/>
    </row>
    <row r="238" spans="1:36" s="989" customFormat="1" ht="22.5">
      <c r="A238" s="1232">
        <v>1</v>
      </c>
      <c r="B238" s="1014"/>
      <c r="C238" s="1014"/>
      <c r="D238" s="1014"/>
      <c r="E238" s="980"/>
      <c r="F238" s="1025"/>
      <c r="G238" s="1025"/>
      <c r="H238" s="1025"/>
      <c r="I238" s="982"/>
      <c r="J238" s="978"/>
      <c r="K238" s="962"/>
      <c r="L238" s="1029">
        <f>mergeValue(A238)</f>
        <v>1</v>
      </c>
      <c r="M238" s="640" t="s">
        <v>20</v>
      </c>
      <c r="N238" s="645"/>
      <c r="O238" s="1292"/>
      <c r="P238" s="1293"/>
      <c r="Q238" s="1293"/>
      <c r="R238" s="1293"/>
      <c r="S238" s="1293"/>
      <c r="T238" s="1293"/>
      <c r="U238" s="1293"/>
      <c r="V238" s="1294"/>
      <c r="W238" s="629" t="s">
        <v>477</v>
      </c>
      <c r="X238" s="1007"/>
      <c r="Y238" s="828"/>
      <c r="Z238" s="828" t="str">
        <f t="shared" ref="Z238:Z251" si="4">IF(M238="","",M238 )</f>
        <v>Наименование тарифа</v>
      </c>
      <c r="AA238" s="828"/>
      <c r="AB238" s="828"/>
      <c r="AC238" s="828"/>
      <c r="AD238" s="1007"/>
      <c r="AE238" s="1007"/>
      <c r="AF238" s="1007"/>
      <c r="AG238" s="1007"/>
      <c r="AH238" s="1007"/>
      <c r="AI238" s="1007"/>
      <c r="AJ238" s="1007"/>
    </row>
    <row r="239" spans="1:36" s="989" customFormat="1" ht="22.5">
      <c r="A239" s="1232"/>
      <c r="B239" s="1232">
        <v>1</v>
      </c>
      <c r="C239" s="1014"/>
      <c r="D239" s="1014"/>
      <c r="E239" s="1025"/>
      <c r="F239" s="1025"/>
      <c r="G239" s="1025"/>
      <c r="H239" s="1025"/>
      <c r="I239" s="1020"/>
      <c r="J239" s="953"/>
      <c r="K239" s="956"/>
      <c r="L239" s="1029" t="str">
        <f>mergeValue(A239) &amp;"."&amp; mergeValue(B239)</f>
        <v>1.1</v>
      </c>
      <c r="M239" s="691" t="s">
        <v>16</v>
      </c>
      <c r="N239" s="645"/>
      <c r="O239" s="1292"/>
      <c r="P239" s="1293"/>
      <c r="Q239" s="1293"/>
      <c r="R239" s="1293"/>
      <c r="S239" s="1293"/>
      <c r="T239" s="1293"/>
      <c r="U239" s="1293"/>
      <c r="V239" s="1294"/>
      <c r="W239" s="629" t="s">
        <v>478</v>
      </c>
      <c r="X239" s="1007"/>
      <c r="Y239" s="828"/>
      <c r="Z239" s="828" t="str">
        <f t="shared" si="4"/>
        <v>Территория действия тарифа</v>
      </c>
      <c r="AA239" s="828"/>
      <c r="AB239" s="828"/>
      <c r="AC239" s="828"/>
      <c r="AD239" s="1007"/>
      <c r="AE239" s="1007"/>
      <c r="AF239" s="1007"/>
      <c r="AG239" s="1007"/>
      <c r="AH239" s="1007"/>
      <c r="AI239" s="1007"/>
      <c r="AJ239" s="1007"/>
    </row>
    <row r="240" spans="1:36" s="989" customFormat="1" ht="22.5">
      <c r="A240" s="1232"/>
      <c r="B240" s="1232"/>
      <c r="C240" s="1232">
        <v>1</v>
      </c>
      <c r="D240" s="1014"/>
      <c r="E240" s="1025"/>
      <c r="F240" s="1025"/>
      <c r="G240" s="1025"/>
      <c r="H240" s="1025"/>
      <c r="I240" s="961"/>
      <c r="J240" s="953"/>
      <c r="K240" s="956"/>
      <c r="L240" s="1029" t="str">
        <f>mergeValue(A240) &amp;"."&amp; mergeValue(B240)&amp;"."&amp; mergeValue(C240)</f>
        <v>1.1.1</v>
      </c>
      <c r="M240" s="692" t="s">
        <v>7</v>
      </c>
      <c r="N240" s="645"/>
      <c r="O240" s="1292"/>
      <c r="P240" s="1293"/>
      <c r="Q240" s="1293"/>
      <c r="R240" s="1293"/>
      <c r="S240" s="1293"/>
      <c r="T240" s="1293"/>
      <c r="U240" s="1293"/>
      <c r="V240" s="1294"/>
      <c r="W240" s="629" t="s">
        <v>634</v>
      </c>
      <c r="X240" s="1007"/>
      <c r="Y240" s="828"/>
      <c r="Z240" s="828" t="str">
        <f t="shared" si="4"/>
        <v xml:space="preserve">Наименование системы теплоснабжения </v>
      </c>
      <c r="AA240" s="828"/>
      <c r="AB240" s="828"/>
      <c r="AC240" s="828"/>
      <c r="AD240" s="1007"/>
      <c r="AE240" s="1007"/>
      <c r="AF240" s="1007"/>
      <c r="AG240" s="1007"/>
      <c r="AH240" s="1007"/>
      <c r="AI240" s="1007"/>
      <c r="AJ240" s="1007"/>
    </row>
    <row r="241" spans="1:36" s="989" customFormat="1" ht="22.5">
      <c r="A241" s="1232"/>
      <c r="B241" s="1232"/>
      <c r="C241" s="1232"/>
      <c r="D241" s="1232">
        <v>1</v>
      </c>
      <c r="E241" s="1025"/>
      <c r="F241" s="1025"/>
      <c r="G241" s="1025"/>
      <c r="H241" s="1025"/>
      <c r="I241" s="961"/>
      <c r="J241" s="953"/>
      <c r="K241" s="956"/>
      <c r="L241" s="1029" t="str">
        <f>mergeValue(A241) &amp;"."&amp; mergeValue(B241)&amp;"."&amp; mergeValue(C241)&amp;"."&amp; mergeValue(D241)</f>
        <v>1.1.1.1</v>
      </c>
      <c r="M241" s="693" t="s">
        <v>22</v>
      </c>
      <c r="N241" s="645"/>
      <c r="O241" s="1292"/>
      <c r="P241" s="1293"/>
      <c r="Q241" s="1293"/>
      <c r="R241" s="1293"/>
      <c r="S241" s="1293"/>
      <c r="T241" s="1293"/>
      <c r="U241" s="1293"/>
      <c r="V241" s="1294"/>
      <c r="W241" s="629" t="s">
        <v>635</v>
      </c>
      <c r="X241" s="1007"/>
      <c r="Y241" s="828"/>
      <c r="Z241" s="828" t="str">
        <f t="shared" si="4"/>
        <v xml:space="preserve">Источник тепловой энергии  </v>
      </c>
      <c r="AA241" s="828"/>
      <c r="AB241" s="828"/>
      <c r="AC241" s="828"/>
      <c r="AD241" s="1007"/>
      <c r="AE241" s="1007"/>
      <c r="AF241" s="1007"/>
      <c r="AG241" s="1007"/>
      <c r="AH241" s="1007"/>
      <c r="AI241" s="1007"/>
      <c r="AJ241" s="1007"/>
    </row>
    <row r="242" spans="1:36" s="989" customFormat="1" ht="101.25">
      <c r="A242" s="1232"/>
      <c r="B242" s="1232"/>
      <c r="C242" s="1232"/>
      <c r="D242" s="1232"/>
      <c r="E242" s="1232">
        <v>1</v>
      </c>
      <c r="F242" s="1025"/>
      <c r="G242" s="1025"/>
      <c r="H242" s="1014">
        <v>1</v>
      </c>
      <c r="I242" s="1232">
        <v>1</v>
      </c>
      <c r="J242" s="1025"/>
      <c r="K242" s="964"/>
      <c r="L242" s="1029" t="str">
        <f>mergeValue(A242) &amp;"."&amp; mergeValue(B242)&amp;"."&amp; mergeValue(C242)&amp;"."&amp; mergeValue(D242)&amp;"."&amp; mergeValue(E242)</f>
        <v>1.1.1.1.1</v>
      </c>
      <c r="M242" s="554" t="s">
        <v>9</v>
      </c>
      <c r="N242" s="645"/>
      <c r="O242" s="1235"/>
      <c r="P242" s="1236"/>
      <c r="Q242" s="1236"/>
      <c r="R242" s="1236"/>
      <c r="S242" s="1236"/>
      <c r="T242" s="1236"/>
      <c r="U242" s="1236"/>
      <c r="V242" s="1237"/>
      <c r="W242" s="629" t="s">
        <v>639</v>
      </c>
      <c r="X242" s="1007"/>
      <c r="Y242" s="828"/>
      <c r="Z242" s="828" t="str">
        <f t="shared" si="4"/>
        <v>Схема подключения теплопотребляющей установки к коллектору источника тепловой энергии</v>
      </c>
      <c r="AA242" s="828"/>
      <c r="AB242" s="828"/>
      <c r="AC242" s="828"/>
      <c r="AD242" s="1007"/>
      <c r="AE242" s="1007"/>
      <c r="AF242" s="1007"/>
      <c r="AG242" s="1007"/>
      <c r="AH242" s="1007"/>
      <c r="AI242" s="1007"/>
      <c r="AJ242" s="1007"/>
    </row>
    <row r="243" spans="1:36" s="989" customFormat="1" ht="90">
      <c r="A243" s="1232"/>
      <c r="B243" s="1232"/>
      <c r="C243" s="1232"/>
      <c r="D243" s="1232"/>
      <c r="E243" s="1232"/>
      <c r="F243" s="1232">
        <v>1</v>
      </c>
      <c r="G243" s="1014"/>
      <c r="H243" s="1014"/>
      <c r="I243" s="1232"/>
      <c r="J243" s="1232">
        <v>1</v>
      </c>
      <c r="K243" s="965"/>
      <c r="L243" s="1029" t="str">
        <f>mergeValue(A243) &amp;"."&amp; mergeValue(B243)&amp;"."&amp; mergeValue(C243)&amp;"."&amp; mergeValue(D243)&amp;"."&amp; mergeValue(E243)&amp;"."&amp; mergeValue(F243)</f>
        <v>1.1.1.1.1.1</v>
      </c>
      <c r="M243" s="555" t="s">
        <v>10</v>
      </c>
      <c r="N243" s="645"/>
      <c r="O243" s="1235"/>
      <c r="P243" s="1236"/>
      <c r="Q243" s="1236"/>
      <c r="R243" s="1236"/>
      <c r="S243" s="1236"/>
      <c r="T243" s="1236"/>
      <c r="U243" s="1236"/>
      <c r="V243" s="1237"/>
      <c r="W243" s="629" t="s">
        <v>637</v>
      </c>
      <c r="X243" s="1007"/>
      <c r="Y243" s="828"/>
      <c r="Z243" s="828" t="str">
        <f t="shared" si="4"/>
        <v>Группа потребителей</v>
      </c>
      <c r="AA243" s="828"/>
      <c r="AB243" s="828"/>
      <c r="AC243" s="828"/>
      <c r="AD243" s="1007"/>
      <c r="AE243" s="1007"/>
      <c r="AF243" s="1007"/>
      <c r="AG243" s="1007"/>
      <c r="AH243" s="1007"/>
      <c r="AI243" s="1007"/>
      <c r="AJ243" s="1007"/>
    </row>
    <row r="244" spans="1:36" s="989" customFormat="1" ht="189" customHeight="1">
      <c r="A244" s="1232"/>
      <c r="B244" s="1232"/>
      <c r="C244" s="1232"/>
      <c r="D244" s="1232"/>
      <c r="E244" s="1232"/>
      <c r="F244" s="1232"/>
      <c r="G244" s="1014">
        <v>1</v>
      </c>
      <c r="H244" s="1014"/>
      <c r="I244" s="1232"/>
      <c r="J244" s="1232"/>
      <c r="K244" s="965">
        <v>1</v>
      </c>
      <c r="L244" s="1029" t="str">
        <f>mergeValue(A244) &amp;"."&amp; mergeValue(B244)&amp;"."&amp; mergeValue(C244)&amp;"."&amp; mergeValue(D244)&amp;"."&amp; mergeValue(E244)&amp;"."&amp; mergeValue(F244)&amp;"."&amp; mergeValue(G244)</f>
        <v>1.1.1.1.1.1.1</v>
      </c>
      <c r="M244" s="1068"/>
      <c r="N244" s="645"/>
      <c r="O244" s="762"/>
      <c r="P244" s="762"/>
      <c r="Q244" s="1092"/>
      <c r="R244" s="1227"/>
      <c r="S244" s="1228" t="s">
        <v>84</v>
      </c>
      <c r="T244" s="1227"/>
      <c r="U244" s="1228" t="s">
        <v>84</v>
      </c>
      <c r="V244" s="762"/>
      <c r="W244" s="1203" t="s">
        <v>656</v>
      </c>
      <c r="X244" s="1007" t="str">
        <f>strCheckDate(O245:V245)</f>
        <v/>
      </c>
      <c r="Y244" s="828"/>
      <c r="Z244" s="828" t="str">
        <f t="shared" si="4"/>
        <v/>
      </c>
      <c r="AA244" s="828"/>
      <c r="AB244" s="828"/>
      <c r="AC244" s="828"/>
      <c r="AD244" s="1007"/>
      <c r="AE244" s="1007"/>
      <c r="AF244" s="1007"/>
      <c r="AG244" s="1007"/>
      <c r="AH244" s="1007"/>
      <c r="AI244" s="1007"/>
      <c r="AJ244" s="1007"/>
    </row>
    <row r="245" spans="1:36" s="989" customFormat="1" ht="11.25" hidden="1" customHeight="1">
      <c r="A245" s="1232"/>
      <c r="B245" s="1232"/>
      <c r="C245" s="1232"/>
      <c r="D245" s="1232"/>
      <c r="E245" s="1232"/>
      <c r="F245" s="1232"/>
      <c r="G245" s="1014"/>
      <c r="H245" s="1014"/>
      <c r="I245" s="1232"/>
      <c r="J245" s="1232"/>
      <c r="K245" s="965"/>
      <c r="L245" s="799"/>
      <c r="M245" s="645"/>
      <c r="N245" s="645"/>
      <c r="O245" s="762"/>
      <c r="P245" s="762"/>
      <c r="Q245" s="768" t="str">
        <f>R244 &amp; "-" &amp; T244</f>
        <v>-</v>
      </c>
      <c r="R245" s="1227"/>
      <c r="S245" s="1228"/>
      <c r="T245" s="1227"/>
      <c r="U245" s="1228"/>
      <c r="V245" s="762"/>
      <c r="W245" s="1204"/>
      <c r="X245" s="1007"/>
      <c r="Y245" s="828"/>
      <c r="Z245" s="828" t="str">
        <f t="shared" si="4"/>
        <v/>
      </c>
      <c r="AA245" s="828"/>
      <c r="AB245" s="828"/>
      <c r="AC245" s="828"/>
      <c r="AD245" s="1007"/>
      <c r="AE245" s="1007"/>
      <c r="AF245" s="1007"/>
      <c r="AG245" s="1007"/>
      <c r="AH245" s="1007"/>
      <c r="AI245" s="1007"/>
      <c r="AJ245" s="1007"/>
    </row>
    <row r="246" spans="1:36" s="989" customFormat="1" ht="15" customHeight="1">
      <c r="A246" s="1232"/>
      <c r="B246" s="1232"/>
      <c r="C246" s="1232"/>
      <c r="D246" s="1232"/>
      <c r="E246" s="1232"/>
      <c r="F246" s="1232"/>
      <c r="G246" s="1025"/>
      <c r="H246" s="1014"/>
      <c r="I246" s="1232"/>
      <c r="J246" s="1232"/>
      <c r="K246" s="964"/>
      <c r="L246" s="687"/>
      <c r="M246" s="557" t="s">
        <v>25</v>
      </c>
      <c r="N246" s="1005"/>
      <c r="O246" s="1005"/>
      <c r="P246" s="1005"/>
      <c r="Q246" s="1005"/>
      <c r="R246" s="1005"/>
      <c r="S246" s="1005"/>
      <c r="T246" s="1005"/>
      <c r="U246" s="1005"/>
      <c r="V246" s="761"/>
      <c r="W246" s="1205"/>
      <c r="X246" s="1007"/>
      <c r="Y246" s="828"/>
      <c r="Z246" s="828" t="str">
        <f t="shared" si="4"/>
        <v>Добавить вид теплоносителя (параметры теплоносителя)</v>
      </c>
      <c r="AA246" s="828"/>
      <c r="AB246" s="828"/>
      <c r="AC246" s="828"/>
      <c r="AD246" s="1007"/>
      <c r="AE246" s="1007"/>
      <c r="AF246" s="1007"/>
      <c r="AG246" s="1007"/>
      <c r="AH246" s="1007"/>
      <c r="AI246" s="1007"/>
      <c r="AJ246" s="1007"/>
    </row>
    <row r="247" spans="1:36" s="989" customFormat="1" ht="15" customHeight="1">
      <c r="A247" s="1232"/>
      <c r="B247" s="1232"/>
      <c r="C247" s="1232"/>
      <c r="D247" s="1232"/>
      <c r="E247" s="1232"/>
      <c r="F247" s="1025"/>
      <c r="G247" s="1025"/>
      <c r="H247" s="1014"/>
      <c r="I247" s="1232"/>
      <c r="J247" s="1025"/>
      <c r="K247" s="964"/>
      <c r="L247" s="687"/>
      <c r="M247" s="556" t="s">
        <v>11</v>
      </c>
      <c r="N247" s="1005"/>
      <c r="O247" s="1005"/>
      <c r="P247" s="1005"/>
      <c r="Q247" s="1005"/>
      <c r="R247" s="1005"/>
      <c r="S247" s="1005"/>
      <c r="T247" s="1005"/>
      <c r="U247" s="1004"/>
      <c r="V247" s="1005"/>
      <c r="W247" s="664"/>
      <c r="X247" s="1007"/>
      <c r="Y247" s="828"/>
      <c r="Z247" s="828" t="str">
        <f t="shared" si="4"/>
        <v>Добавить группу потребителей</v>
      </c>
      <c r="AA247" s="828"/>
      <c r="AB247" s="828"/>
      <c r="AC247" s="828"/>
      <c r="AD247" s="1007"/>
      <c r="AE247" s="1007"/>
      <c r="AF247" s="1007"/>
      <c r="AG247" s="1007"/>
      <c r="AH247" s="1007"/>
      <c r="AI247" s="1007"/>
      <c r="AJ247" s="1007"/>
    </row>
    <row r="248" spans="1:36" s="989" customFormat="1" ht="15" customHeight="1">
      <c r="A248" s="1232"/>
      <c r="B248" s="1232"/>
      <c r="C248" s="1232"/>
      <c r="D248" s="1232"/>
      <c r="E248" s="963"/>
      <c r="F248" s="1025"/>
      <c r="G248" s="1025"/>
      <c r="H248" s="1025"/>
      <c r="I248" s="978"/>
      <c r="J248" s="993"/>
      <c r="K248" s="962"/>
      <c r="L248" s="687"/>
      <c r="M248" s="1000" t="s">
        <v>12</v>
      </c>
      <c r="N248" s="1005"/>
      <c r="O248" s="1005"/>
      <c r="P248" s="1005"/>
      <c r="Q248" s="1005"/>
      <c r="R248" s="1005"/>
      <c r="S248" s="1005"/>
      <c r="T248" s="1005"/>
      <c r="U248" s="1004"/>
      <c r="V248" s="1005"/>
      <c r="W248" s="664"/>
      <c r="X248" s="1007"/>
      <c r="Y248" s="828"/>
      <c r="Z248" s="828" t="str">
        <f t="shared" si="4"/>
        <v>Добавить схему подключения</v>
      </c>
      <c r="AA248" s="828"/>
      <c r="AB248" s="828"/>
      <c r="AC248" s="828"/>
      <c r="AD248" s="1007"/>
      <c r="AE248" s="1007"/>
      <c r="AF248" s="1007"/>
      <c r="AG248" s="1007"/>
      <c r="AH248" s="1007"/>
      <c r="AI248" s="1007"/>
      <c r="AJ248" s="1007"/>
    </row>
    <row r="249" spans="1:36" s="989" customFormat="1" ht="15" customHeight="1">
      <c r="A249" s="1232"/>
      <c r="B249" s="1232"/>
      <c r="C249" s="1232"/>
      <c r="D249" s="963"/>
      <c r="E249" s="963"/>
      <c r="F249" s="1025"/>
      <c r="G249" s="1025"/>
      <c r="H249" s="1025"/>
      <c r="I249" s="978"/>
      <c r="J249" s="993"/>
      <c r="K249" s="962"/>
      <c r="L249" s="687"/>
      <c r="M249" s="999" t="s">
        <v>17</v>
      </c>
      <c r="N249" s="1005"/>
      <c r="O249" s="1005"/>
      <c r="P249" s="1005"/>
      <c r="Q249" s="1005"/>
      <c r="R249" s="1005"/>
      <c r="S249" s="1005"/>
      <c r="T249" s="1005"/>
      <c r="U249" s="1004"/>
      <c r="V249" s="1005"/>
      <c r="W249" s="664"/>
      <c r="X249" s="1007"/>
      <c r="Y249" s="828"/>
      <c r="Z249" s="828" t="str">
        <f t="shared" si="4"/>
        <v>Добавить источник тепловой энергии</v>
      </c>
      <c r="AA249" s="828"/>
      <c r="AB249" s="828"/>
      <c r="AC249" s="828"/>
      <c r="AD249" s="1007"/>
      <c r="AE249" s="1007"/>
      <c r="AF249" s="1007"/>
      <c r="AG249" s="1007"/>
      <c r="AH249" s="1007"/>
      <c r="AI249" s="1007"/>
      <c r="AJ249" s="1007"/>
    </row>
    <row r="250" spans="1:36" s="989" customFormat="1" ht="15" customHeight="1">
      <c r="A250" s="1232"/>
      <c r="B250" s="1232"/>
      <c r="C250" s="963"/>
      <c r="D250" s="963"/>
      <c r="E250" s="963"/>
      <c r="F250" s="963"/>
      <c r="G250" s="968"/>
      <c r="H250" s="978"/>
      <c r="I250" s="966"/>
      <c r="J250" s="993"/>
      <c r="K250" s="967"/>
      <c r="L250" s="687"/>
      <c r="M250" s="998" t="s">
        <v>18</v>
      </c>
      <c r="N250" s="1005"/>
      <c r="O250" s="1005"/>
      <c r="P250" s="1005"/>
      <c r="Q250" s="1005"/>
      <c r="R250" s="1005"/>
      <c r="S250" s="1005"/>
      <c r="T250" s="1005"/>
      <c r="U250" s="1004"/>
      <c r="V250" s="1005"/>
      <c r="W250" s="664"/>
      <c r="X250" s="1007"/>
      <c r="Y250" s="828"/>
      <c r="Z250" s="828" t="str">
        <f t="shared" si="4"/>
        <v>Добавить наименование системы теплоснабжения</v>
      </c>
      <c r="AA250" s="828"/>
      <c r="AB250" s="828"/>
      <c r="AC250" s="828"/>
      <c r="AD250" s="1007"/>
      <c r="AE250" s="1007"/>
      <c r="AF250" s="1007"/>
      <c r="AG250" s="1007"/>
      <c r="AH250" s="1007"/>
      <c r="AI250" s="1007"/>
      <c r="AJ250" s="1007"/>
    </row>
    <row r="251" spans="1:36" s="989" customFormat="1" ht="15" customHeight="1">
      <c r="A251" s="1232"/>
      <c r="B251" s="963"/>
      <c r="C251" s="963"/>
      <c r="D251" s="963"/>
      <c r="E251" s="963"/>
      <c r="F251" s="963"/>
      <c r="G251" s="968"/>
      <c r="H251" s="978"/>
      <c r="I251" s="978"/>
      <c r="J251" s="993"/>
      <c r="K251" s="962"/>
      <c r="L251" s="687"/>
      <c r="M251" s="732" t="s">
        <v>19</v>
      </c>
      <c r="N251" s="1005"/>
      <c r="O251" s="1005"/>
      <c r="P251" s="1005"/>
      <c r="Q251" s="1005"/>
      <c r="R251" s="1005"/>
      <c r="S251" s="1005"/>
      <c r="T251" s="1005"/>
      <c r="U251" s="1004"/>
      <c r="V251" s="1005"/>
      <c r="W251" s="664"/>
      <c r="X251" s="1007"/>
      <c r="Y251" s="828"/>
      <c r="Z251" s="828" t="str">
        <f t="shared" si="4"/>
        <v>Добавить территорию действия тарифа</v>
      </c>
      <c r="AA251" s="828"/>
      <c r="AB251" s="828"/>
      <c r="AC251" s="828"/>
      <c r="AD251" s="1007"/>
      <c r="AE251" s="1007"/>
      <c r="AF251" s="1007"/>
      <c r="AG251" s="1007"/>
      <c r="AH251" s="1007"/>
      <c r="AI251" s="1007"/>
      <c r="AJ251" s="1007"/>
    </row>
    <row r="252" spans="1:36" s="988" customFormat="1" ht="15" customHeight="1">
      <c r="L252" s="492"/>
      <c r="M252" s="735" t="s">
        <v>309</v>
      </c>
      <c r="N252" s="1005"/>
      <c r="O252" s="1005"/>
      <c r="P252" s="1005"/>
      <c r="Q252" s="1005"/>
      <c r="R252" s="1005"/>
      <c r="S252" s="1005"/>
      <c r="T252" s="1005"/>
      <c r="U252" s="1004"/>
      <c r="V252" s="1005"/>
      <c r="W252" s="664"/>
      <c r="X252" s="1009"/>
      <c r="Y252" s="1009"/>
      <c r="Z252" s="1009"/>
      <c r="AA252" s="1009"/>
      <c r="AB252" s="1009"/>
      <c r="AC252" s="1009"/>
      <c r="AD252" s="1009"/>
      <c r="AE252" s="1009"/>
      <c r="AF252" s="1009"/>
      <c r="AG252" s="1009"/>
      <c r="AH252" s="1009"/>
    </row>
    <row r="253" spans="1:36" s="596" customFormat="1" ht="15" customHeight="1">
      <c r="A253" s="595"/>
      <c r="B253" s="595"/>
      <c r="C253" s="595"/>
      <c r="D253" s="595"/>
      <c r="E253" s="595"/>
      <c r="F253" s="595"/>
      <c r="G253" s="594"/>
      <c r="H253" s="595"/>
      <c r="I253" s="406"/>
      <c r="J253" s="681"/>
      <c r="K253" s="406"/>
      <c r="L253" s="597"/>
      <c r="M253" s="675"/>
      <c r="N253" s="774"/>
      <c r="O253" s="774"/>
      <c r="P253" s="774"/>
      <c r="Q253" s="774"/>
      <c r="R253" s="774"/>
      <c r="S253" s="774"/>
      <c r="T253" s="774"/>
      <c r="U253" s="679"/>
      <c r="V253" s="774"/>
      <c r="W253" s="774"/>
      <c r="X253" s="774"/>
      <c r="Y253" s="774"/>
      <c r="Z253" s="774"/>
      <c r="AA253" s="774"/>
      <c r="AB253" s="679"/>
      <c r="AC253" s="774"/>
      <c r="AD253" s="679"/>
      <c r="AE253" s="595"/>
      <c r="AF253" s="595"/>
      <c r="AG253" s="595"/>
      <c r="AH253" s="595"/>
    </row>
    <row r="254" spans="1:36" s="35" customFormat="1" ht="11.25">
      <c r="A254" s="35" t="s">
        <v>277</v>
      </c>
    </row>
    <row r="255" spans="1:36" ht="11.25"/>
    <row r="256" spans="1:36" s="13" customFormat="1" ht="15" customHeight="1">
      <c r="C256" s="167"/>
      <c r="D256" s="123"/>
      <c r="E256" s="1072"/>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6"/>
      <c r="F292" s="1085"/>
      <c r="G292" s="1085"/>
      <c r="H292" s="1085"/>
      <c r="I292" s="1090"/>
      <c r="J292" s="312"/>
      <c r="K292" s="313"/>
      <c r="M292" s="452" t="str">
        <f>IF(ISERROR(INDEX(kind_of_nameforms,MATCH(E292,kind_of_forms,0),1)),"",INDEX(kind_of_nameforms,MATCH(E292,kind_of_forms,0),1))</f>
        <v/>
      </c>
    </row>
    <row r="295" spans="1:83" s="260"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59"/>
      <c r="V295" s="35"/>
      <c r="W295" s="35"/>
    </row>
    <row r="296" spans="1:83" s="260" customFormat="1" ht="15">
      <c r="D296" s="357"/>
      <c r="E296" s="357"/>
      <c r="F296" s="357"/>
      <c r="G296" s="357"/>
      <c r="H296" s="357"/>
      <c r="I296" s="357"/>
      <c r="J296" s="357"/>
      <c r="K296" s="357"/>
      <c r="L296" s="357"/>
      <c r="U296" s="261"/>
    </row>
    <row r="297" spans="1:83" s="264" customFormat="1" ht="15" customHeight="1">
      <c r="A297" s="89"/>
      <c r="B297" s="186" t="s">
        <v>405</v>
      </c>
      <c r="C297" s="1325"/>
      <c r="D297" s="1149">
        <v>1</v>
      </c>
      <c r="E297" s="1234"/>
      <c r="F297" s="351"/>
      <c r="G297" s="188">
        <v>0</v>
      </c>
      <c r="H297" s="356"/>
      <c r="I297" s="249"/>
      <c r="J297" s="393" t="s">
        <v>520</v>
      </c>
      <c r="K297" s="155"/>
      <c r="L297" s="265"/>
      <c r="M297" s="211">
        <f>mergeValue(H297)</f>
        <v>0</v>
      </c>
      <c r="N297" s="202"/>
      <c r="O297" s="202"/>
      <c r="P297" s="211" t="str">
        <f>IF(ISERROR(MATCH(Q297,MODesc,0)),"n","y")</f>
        <v>n</v>
      </c>
      <c r="Q297" s="202"/>
      <c r="R297" s="211" t="str">
        <f>K297&amp;"("&amp;L297&amp;")"</f>
        <v>()</v>
      </c>
      <c r="S297" s="186"/>
      <c r="T297" s="186"/>
      <c r="U297" s="247"/>
      <c r="V297" s="186"/>
      <c r="W297" s="186"/>
      <c r="X297" s="186"/>
      <c r="Y297" s="263"/>
      <c r="Z297" s="263"/>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226"/>
      <c r="BO297" s="226"/>
      <c r="BP297" s="226"/>
      <c r="BQ297" s="226"/>
      <c r="BR297" s="226"/>
      <c r="BS297" s="226"/>
      <c r="BT297" s="226"/>
      <c r="BU297" s="226"/>
      <c r="BV297" s="263"/>
      <c r="BW297" s="263"/>
      <c r="BX297" s="263"/>
      <c r="BY297" s="263"/>
      <c r="BZ297" s="263"/>
      <c r="CA297" s="263"/>
      <c r="CB297" s="263"/>
      <c r="CC297" s="263"/>
      <c r="CD297" s="263"/>
      <c r="CE297" s="263"/>
    </row>
    <row r="298" spans="1:83" s="264" customFormat="1" ht="15" customHeight="1">
      <c r="A298" s="89"/>
      <c r="B298" s="89"/>
      <c r="C298" s="1325"/>
      <c r="D298" s="1149"/>
      <c r="E298" s="1234"/>
      <c r="F298" s="249"/>
      <c r="G298" s="250"/>
      <c r="H298" s="155" t="s">
        <v>403</v>
      </c>
      <c r="I298" s="250"/>
      <c r="J298" s="250"/>
      <c r="K298" s="266"/>
      <c r="L298" s="265"/>
      <c r="M298" s="202"/>
      <c r="N298" s="202"/>
      <c r="O298" s="202"/>
      <c r="P298" s="202"/>
      <c r="Q298" s="211"/>
      <c r="R298" s="202"/>
      <c r="S298" s="186"/>
      <c r="T298" s="186"/>
      <c r="U298" s="247"/>
      <c r="V298" s="186"/>
      <c r="W298" s="186"/>
      <c r="X298" s="186"/>
      <c r="Y298" s="263"/>
      <c r="Z298" s="263"/>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6"/>
      <c r="BL298" s="226"/>
      <c r="BM298" s="226"/>
      <c r="BN298" s="226"/>
      <c r="BO298" s="226"/>
      <c r="BP298" s="226"/>
      <c r="BQ298" s="226"/>
      <c r="BR298" s="226"/>
      <c r="BS298" s="226"/>
      <c r="BT298" s="226"/>
      <c r="BU298" s="226"/>
      <c r="BV298" s="263"/>
      <c r="BW298" s="263"/>
      <c r="BX298" s="263"/>
      <c r="BY298" s="263"/>
      <c r="BZ298" s="263"/>
      <c r="CA298" s="263"/>
      <c r="CB298" s="263"/>
      <c r="CC298" s="263"/>
      <c r="CD298" s="263"/>
      <c r="CE298" s="263"/>
    </row>
    <row r="299" spans="1:83" s="260" customFormat="1" ht="15">
      <c r="Q299" s="267"/>
      <c r="U299" s="261"/>
    </row>
    <row r="300" spans="1:83" s="260" customFormat="1" ht="15">
      <c r="A300" s="35" t="s">
        <v>406</v>
      </c>
      <c r="B300" s="35"/>
      <c r="C300" s="35"/>
      <c r="D300" s="35"/>
      <c r="E300" s="35"/>
      <c r="F300" s="35"/>
      <c r="G300" s="35"/>
      <c r="H300" s="35"/>
      <c r="I300" s="35"/>
      <c r="J300" s="35"/>
      <c r="K300" s="35"/>
      <c r="L300" s="35"/>
      <c r="M300" s="35"/>
      <c r="N300" s="35"/>
      <c r="O300" s="35"/>
      <c r="P300" s="35"/>
      <c r="Q300" s="268"/>
      <c r="R300" s="35"/>
      <c r="S300" s="35"/>
      <c r="T300" s="35"/>
      <c r="U300" s="259"/>
      <c r="V300" s="35"/>
      <c r="W300" s="35"/>
    </row>
    <row r="301" spans="1:83" s="260" customFormat="1" ht="15">
      <c r="F301" s="357"/>
      <c r="G301" s="357"/>
      <c r="H301" s="357"/>
      <c r="I301" s="357"/>
      <c r="J301" s="357"/>
      <c r="K301" s="357"/>
      <c r="L301" s="357"/>
      <c r="Q301" s="267"/>
      <c r="U301" s="261"/>
    </row>
    <row r="302" spans="1:83" s="264" customFormat="1" ht="15" customHeight="1">
      <c r="A302" s="89"/>
      <c r="B302" s="186" t="s">
        <v>405</v>
      </c>
      <c r="C302" s="1326"/>
      <c r="D302" s="248"/>
      <c r="E302" s="454"/>
      <c r="F302" s="1327"/>
      <c r="G302" s="1149">
        <v>0</v>
      </c>
      <c r="H302" s="1324"/>
      <c r="I302" s="249"/>
      <c r="J302" s="393" t="s">
        <v>520</v>
      </c>
      <c r="K302" s="155"/>
      <c r="L302" s="265"/>
      <c r="M302" s="211">
        <f>mergeValue(H302)</f>
        <v>0</v>
      </c>
      <c r="N302" s="202"/>
      <c r="O302" s="202"/>
      <c r="P302" s="202"/>
      <c r="Q302" s="202"/>
      <c r="R302" s="211" t="str">
        <f>K302&amp;"("&amp;L302&amp;")"</f>
        <v>()</v>
      </c>
      <c r="S302" s="186"/>
      <c r="T302" s="186"/>
      <c r="U302" s="247"/>
      <c r="V302" s="186"/>
      <c r="W302" s="186"/>
      <c r="X302" s="186"/>
      <c r="Y302" s="263"/>
      <c r="Z302" s="263"/>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6"/>
      <c r="BL302" s="226"/>
      <c r="BM302" s="226"/>
      <c r="BN302" s="226"/>
      <c r="BO302" s="226"/>
      <c r="BP302" s="226"/>
      <c r="BQ302" s="226"/>
      <c r="BR302" s="226"/>
      <c r="BS302" s="226"/>
      <c r="BT302" s="226"/>
      <c r="BU302" s="226"/>
      <c r="BV302" s="263"/>
      <c r="BW302" s="263"/>
      <c r="BX302" s="263"/>
      <c r="BY302" s="263"/>
      <c r="BZ302" s="263"/>
      <c r="CA302" s="263"/>
      <c r="CB302" s="263"/>
      <c r="CC302" s="263"/>
      <c r="CD302" s="263"/>
      <c r="CE302" s="263"/>
    </row>
    <row r="303" spans="1:83" s="264" customFormat="1" ht="15" customHeight="1">
      <c r="A303" s="89"/>
      <c r="B303" s="89"/>
      <c r="C303" s="1326"/>
      <c r="D303" s="248"/>
      <c r="E303" s="454"/>
      <c r="F303" s="1327"/>
      <c r="G303" s="1149"/>
      <c r="H303" s="1324"/>
      <c r="I303" s="250"/>
      <c r="J303" s="250"/>
      <c r="K303" s="155" t="s">
        <v>4</v>
      </c>
      <c r="L303" s="265"/>
      <c r="M303" s="202"/>
      <c r="N303" s="202"/>
      <c r="O303" s="202"/>
      <c r="P303" s="202"/>
      <c r="Q303" s="211"/>
      <c r="R303" s="202"/>
      <c r="S303" s="186"/>
      <c r="T303" s="186"/>
      <c r="U303" s="247"/>
      <c r="V303" s="186"/>
      <c r="W303" s="186"/>
      <c r="X303" s="186"/>
      <c r="Y303" s="263"/>
      <c r="Z303" s="263"/>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26"/>
      <c r="BK303" s="226"/>
      <c r="BL303" s="226"/>
      <c r="BM303" s="226"/>
      <c r="BN303" s="226"/>
      <c r="BO303" s="226"/>
      <c r="BP303" s="226"/>
      <c r="BQ303" s="226"/>
      <c r="BR303" s="226"/>
      <c r="BS303" s="226"/>
      <c r="BT303" s="226"/>
      <c r="BU303" s="226"/>
      <c r="BV303" s="263"/>
      <c r="BW303" s="263"/>
      <c r="BX303" s="263"/>
      <c r="BY303" s="263"/>
      <c r="BZ303" s="263"/>
      <c r="CA303" s="263"/>
      <c r="CB303" s="263"/>
      <c r="CC303" s="263"/>
      <c r="CD303" s="263"/>
      <c r="CE303" s="263"/>
    </row>
    <row r="304" spans="1:83" s="260" customFormat="1" ht="15">
      <c r="Q304" s="267"/>
      <c r="U304" s="261"/>
    </row>
    <row r="305" spans="1:83" s="260" customFormat="1" ht="15">
      <c r="A305" s="35" t="s">
        <v>407</v>
      </c>
      <c r="B305" s="35"/>
      <c r="C305" s="35"/>
      <c r="D305" s="35"/>
      <c r="E305" s="35"/>
      <c r="F305" s="35"/>
      <c r="G305" s="35"/>
      <c r="H305" s="35"/>
      <c r="I305" s="35"/>
      <c r="J305" s="35"/>
      <c r="K305" s="35"/>
      <c r="L305" s="35"/>
      <c r="M305" s="35"/>
      <c r="N305" s="35"/>
      <c r="O305" s="35"/>
      <c r="P305" s="35"/>
      <c r="Q305" s="268"/>
      <c r="R305" s="35"/>
      <c r="S305" s="35"/>
      <c r="T305" s="35"/>
      <c r="U305" s="259"/>
      <c r="V305" s="35"/>
      <c r="W305" s="35"/>
    </row>
    <row r="306" spans="1:83" s="260" customFormat="1" ht="15">
      <c r="Q306" s="267"/>
      <c r="U306" s="261"/>
    </row>
    <row r="307" spans="1:83" s="264" customFormat="1" ht="15" customHeight="1">
      <c r="A307" s="89"/>
      <c r="B307" s="186" t="s">
        <v>405</v>
      </c>
      <c r="C307" s="397"/>
      <c r="D307" s="260"/>
      <c r="E307" s="455"/>
      <c r="F307" s="260"/>
      <c r="G307" s="260"/>
      <c r="H307" s="260"/>
      <c r="I307" s="220"/>
      <c r="J307" s="188">
        <v>0</v>
      </c>
      <c r="K307" s="396"/>
      <c r="L307" s="246"/>
      <c r="M307" s="211">
        <f>mergeValue(H307)</f>
        <v>0</v>
      </c>
      <c r="N307" s="202"/>
      <c r="O307" s="202"/>
      <c r="P307" s="202"/>
      <c r="Q307" s="202"/>
      <c r="R307" s="211" t="str">
        <f>K307&amp;" ("&amp;L307&amp;")"</f>
        <v xml:space="preserve"> ()</v>
      </c>
      <c r="S307" s="186"/>
      <c r="T307" s="186"/>
      <c r="U307" s="247"/>
      <c r="V307" s="186"/>
      <c r="W307" s="186"/>
      <c r="X307" s="186"/>
      <c r="Y307" s="263"/>
      <c r="Z307" s="263"/>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26"/>
      <c r="BK307" s="226"/>
      <c r="BL307" s="226"/>
      <c r="BM307" s="226"/>
      <c r="BN307" s="226"/>
      <c r="BO307" s="226"/>
      <c r="BP307" s="226"/>
      <c r="BQ307" s="226"/>
      <c r="BR307" s="226"/>
      <c r="BS307" s="226"/>
      <c r="BT307" s="226"/>
      <c r="BU307" s="226"/>
      <c r="BV307" s="263"/>
      <c r="BW307" s="263"/>
      <c r="BX307" s="263"/>
      <c r="BY307" s="263"/>
      <c r="BZ307" s="263"/>
      <c r="CA307" s="263"/>
      <c r="CB307" s="263"/>
      <c r="CC307" s="263"/>
      <c r="CD307" s="263"/>
      <c r="CE307" s="263"/>
    </row>
    <row r="309" spans="1:83" ht="11.25"/>
    <row r="310" spans="1:83" s="35" customFormat="1" ht="11.25">
      <c r="A310" s="35" t="s">
        <v>453</v>
      </c>
    </row>
    <row r="311" spans="1:83" ht="11.25"/>
    <row r="312" spans="1:83" s="36" customFormat="1" ht="20.100000000000001" customHeight="1">
      <c r="A312" s="97"/>
      <c r="B312" s="186"/>
      <c r="C312" s="86"/>
      <c r="D312" s="187"/>
      <c r="E312" s="290"/>
      <c r="F312" s="287"/>
      <c r="G312" s="291"/>
      <c r="I312" s="211"/>
      <c r="J312" s="211"/>
    </row>
    <row r="313" spans="1:83" ht="11.25"/>
    <row r="314" spans="1:83" ht="11.25"/>
    <row r="315" spans="1:83" s="35" customFormat="1" ht="11.25">
      <c r="A315" s="35" t="s">
        <v>468</v>
      </c>
    </row>
    <row r="316" spans="1:83" ht="11.25"/>
    <row r="317" spans="1:83" s="36" customFormat="1" ht="20.100000000000001" customHeight="1">
      <c r="A317" s="284"/>
      <c r="B317" s="186"/>
      <c r="C317" s="86"/>
      <c r="D317" s="187"/>
      <c r="E317" s="294"/>
      <c r="F317" s="293" t="s">
        <v>458</v>
      </c>
      <c r="G317" s="293" t="s">
        <v>458</v>
      </c>
      <c r="H317" s="312"/>
      <c r="I317" s="211"/>
      <c r="K317" s="211"/>
      <c r="L317" s="211"/>
    </row>
    <row r="318" spans="1:83" ht="11.25"/>
    <row r="319" spans="1:83" ht="11.25"/>
    <row r="320" spans="1:83" s="35" customFormat="1" ht="11.25">
      <c r="A320" s="35" t="s">
        <v>469</v>
      </c>
    </row>
    <row r="321" spans="1:12" ht="11.25"/>
    <row r="322" spans="1:12" s="36" customFormat="1" ht="20.100000000000001" customHeight="1">
      <c r="A322" s="284"/>
      <c r="B322" s="186"/>
      <c r="C322" s="86"/>
      <c r="D322" s="187"/>
      <c r="E322" s="294"/>
      <c r="F322" s="293" t="s">
        <v>458</v>
      </c>
      <c r="G322" s="412"/>
      <c r="H322" s="293" t="s">
        <v>458</v>
      </c>
      <c r="I322" s="211"/>
      <c r="K322" s="211"/>
      <c r="L322" s="211"/>
    </row>
    <row r="323" spans="1:12" ht="11.25"/>
    <row r="324" spans="1:12" ht="11.25"/>
    <row r="325" spans="1:12" s="35" customFormat="1" ht="11.25">
      <c r="A325" s="35" t="s">
        <v>470</v>
      </c>
    </row>
    <row r="326" spans="1:12" ht="11.25"/>
    <row r="327" spans="1:12" s="36" customFormat="1" ht="20.100000000000001" customHeight="1">
      <c r="A327" s="284"/>
      <c r="B327" s="186"/>
      <c r="C327" s="86"/>
      <c r="D327" s="187"/>
      <c r="E327" s="301">
        <f>E326</f>
        <v>0</v>
      </c>
      <c r="F327" s="293" t="s">
        <v>458</v>
      </c>
      <c r="G327" s="412"/>
      <c r="H327" s="293" t="s">
        <v>458</v>
      </c>
      <c r="I327" s="211"/>
      <c r="K327" s="211"/>
      <c r="L327" s="211"/>
    </row>
    <row r="328" spans="1:12" s="36" customFormat="1" ht="14.25">
      <c r="A328" s="284"/>
      <c r="B328" s="186"/>
      <c r="C328" s="86"/>
      <c r="D328" s="101"/>
      <c r="E328" s="302"/>
      <c r="F328" s="303"/>
      <c r="G328"/>
      <c r="H328" s="303"/>
      <c r="I328" s="211"/>
      <c r="K328" s="211"/>
      <c r="L328" s="211"/>
    </row>
    <row r="330" spans="1:12" s="35" customFormat="1" ht="11.25">
      <c r="A330" s="35" t="s">
        <v>471</v>
      </c>
    </row>
    <row r="331" spans="1:12" ht="11.25"/>
    <row r="332" spans="1:12" s="36" customFormat="1" ht="20.100000000000001" customHeight="1">
      <c r="A332" s="284"/>
      <c r="B332" s="186"/>
      <c r="C332" s="86"/>
      <c r="D332" s="187"/>
      <c r="E332" s="301">
        <f>E331</f>
        <v>0</v>
      </c>
      <c r="F332" s="293" t="s">
        <v>458</v>
      </c>
      <c r="G332" s="304"/>
      <c r="H332" s="293" t="s">
        <v>458</v>
      </c>
      <c r="I332" s="211"/>
      <c r="K332" s="211"/>
      <c r="L332" s="211"/>
    </row>
    <row r="335" spans="1:12" s="35" customFormat="1" ht="17.100000000000001" customHeight="1">
      <c r="A335" s="35" t="s">
        <v>508</v>
      </c>
    </row>
    <row r="337" spans="1:20" s="190" customFormat="1" ht="409.5">
      <c r="A337" s="1201">
        <v>1</v>
      </c>
      <c r="B337" s="213"/>
      <c r="C337" s="213"/>
      <c r="D337" s="213"/>
      <c r="F337" s="333" t="str">
        <f>"2." &amp;mergeValue(A337)</f>
        <v>2.1</v>
      </c>
      <c r="G337" s="415" t="s">
        <v>495</v>
      </c>
      <c r="H337" s="315"/>
      <c r="I337" s="196" t="s">
        <v>591</v>
      </c>
      <c r="J337" s="332"/>
      <c r="K337" s="213"/>
      <c r="L337" s="213"/>
      <c r="M337" s="213"/>
      <c r="N337" s="213"/>
      <c r="O337" s="213"/>
      <c r="P337" s="213"/>
      <c r="Q337" s="213"/>
      <c r="R337" s="213"/>
      <c r="S337" s="213"/>
      <c r="T337" s="213"/>
    </row>
    <row r="338" spans="1:20" s="190" customFormat="1" ht="90">
      <c r="A338" s="1201"/>
      <c r="B338" s="213"/>
      <c r="C338" s="213"/>
      <c r="D338" s="213"/>
      <c r="F338" s="333" t="str">
        <f>"3." &amp;mergeValue(A338)</f>
        <v>3.1</v>
      </c>
      <c r="G338" s="415" t="s">
        <v>496</v>
      </c>
      <c r="H338" s="315"/>
      <c r="I338" s="196" t="s">
        <v>589</v>
      </c>
      <c r="J338" s="332"/>
      <c r="K338" s="213"/>
      <c r="L338" s="213"/>
      <c r="M338" s="213"/>
      <c r="N338" s="213"/>
      <c r="O338" s="213"/>
      <c r="P338" s="213"/>
      <c r="Q338" s="213"/>
      <c r="R338" s="213"/>
      <c r="S338" s="213"/>
      <c r="T338" s="213"/>
    </row>
    <row r="339" spans="1:20" s="190" customFormat="1" ht="45">
      <c r="A339" s="1201"/>
      <c r="B339" s="213"/>
      <c r="C339" s="213"/>
      <c r="D339" s="213"/>
      <c r="F339" s="333" t="str">
        <f>"4."&amp;mergeValue(A339)</f>
        <v>4.1</v>
      </c>
      <c r="G339" s="415" t="s">
        <v>497</v>
      </c>
      <c r="H339" s="316" t="s">
        <v>458</v>
      </c>
      <c r="I339" s="196"/>
      <c r="J339" s="332"/>
      <c r="K339" s="213"/>
      <c r="L339" s="213"/>
      <c r="M339" s="213"/>
      <c r="N339" s="213"/>
      <c r="O339" s="213"/>
      <c r="P339" s="213"/>
      <c r="Q339" s="213"/>
      <c r="R339" s="213"/>
      <c r="S339" s="213"/>
      <c r="T339" s="213"/>
    </row>
    <row r="340" spans="1:20" s="190" customFormat="1" ht="101.25">
      <c r="A340" s="1201"/>
      <c r="B340" s="1201">
        <v>1</v>
      </c>
      <c r="C340" s="340"/>
      <c r="D340" s="340"/>
      <c r="F340" s="333" t="str">
        <f>"4."&amp;mergeValue(A340) &amp;"."&amp;mergeValue(B340)</f>
        <v>4.1.1</v>
      </c>
      <c r="G340" s="322" t="s">
        <v>593</v>
      </c>
      <c r="H340" s="315" t="str">
        <f>IF(region_name="","",region_name)</f>
        <v>Ростовская область</v>
      </c>
      <c r="I340" s="196" t="s">
        <v>500</v>
      </c>
      <c r="J340" s="332"/>
      <c r="K340" s="213"/>
      <c r="L340" s="213"/>
      <c r="M340" s="213"/>
      <c r="N340" s="213"/>
      <c r="O340" s="213"/>
      <c r="P340" s="213"/>
      <c r="Q340" s="213"/>
      <c r="R340" s="213"/>
      <c r="S340" s="213"/>
      <c r="T340" s="213"/>
    </row>
    <row r="341" spans="1:20" s="190" customFormat="1" ht="191.25">
      <c r="A341" s="1201"/>
      <c r="B341" s="1201"/>
      <c r="C341" s="1201">
        <v>1</v>
      </c>
      <c r="D341" s="340"/>
      <c r="F341" s="333" t="str">
        <f>"4."&amp;mergeValue(A341) &amp;"."&amp;mergeValue(B341)&amp;"."&amp;mergeValue(C341)</f>
        <v>4.1.1.1</v>
      </c>
      <c r="G341" s="339" t="s">
        <v>498</v>
      </c>
      <c r="H341" s="315"/>
      <c r="I341" s="196" t="s">
        <v>501</v>
      </c>
      <c r="J341" s="332"/>
      <c r="K341" s="213"/>
      <c r="L341" s="213"/>
      <c r="M341" s="213"/>
      <c r="N341" s="213"/>
      <c r="O341" s="213"/>
      <c r="P341" s="213"/>
      <c r="Q341" s="213"/>
      <c r="R341" s="213"/>
      <c r="S341" s="213"/>
      <c r="T341" s="213"/>
    </row>
    <row r="342" spans="1:20" s="190" customFormat="1" ht="33.75" customHeight="1">
      <c r="A342" s="1201"/>
      <c r="B342" s="1201"/>
      <c r="C342" s="1201"/>
      <c r="D342" s="340">
        <v>1</v>
      </c>
      <c r="F342" s="333" t="str">
        <f>"4."&amp;mergeValue(A342) &amp;"."&amp;mergeValue(B342)&amp;"."&amp;mergeValue(C342)&amp;"."&amp;mergeValue(D342)</f>
        <v>4.1.1.1.1</v>
      </c>
      <c r="G342" s="418" t="s">
        <v>499</v>
      </c>
      <c r="H342" s="315"/>
      <c r="I342" s="1202" t="s">
        <v>592</v>
      </c>
      <c r="J342" s="332"/>
      <c r="K342" s="213"/>
      <c r="L342" s="213"/>
      <c r="M342" s="213"/>
      <c r="N342" s="213"/>
      <c r="O342" s="213"/>
      <c r="P342" s="213"/>
      <c r="Q342" s="213"/>
      <c r="R342" s="213"/>
      <c r="S342" s="213"/>
      <c r="T342" s="213"/>
    </row>
    <row r="343" spans="1:20" s="190" customFormat="1" ht="18.75">
      <c r="A343" s="1201"/>
      <c r="B343" s="1201"/>
      <c r="C343" s="1201"/>
      <c r="D343" s="340"/>
      <c r="F343" s="422"/>
      <c r="G343" s="423" t="s">
        <v>4</v>
      </c>
      <c r="H343" s="424"/>
      <c r="I343" s="1202"/>
      <c r="J343" s="332"/>
      <c r="K343" s="213"/>
      <c r="L343" s="213"/>
      <c r="M343" s="213"/>
      <c r="N343" s="213"/>
      <c r="O343" s="213"/>
      <c r="P343" s="213"/>
      <c r="Q343" s="213"/>
      <c r="R343" s="213"/>
      <c r="S343" s="213"/>
      <c r="T343" s="213"/>
    </row>
    <row r="344" spans="1:20" s="190" customFormat="1" ht="18.75">
      <c r="A344" s="1201"/>
      <c r="B344" s="1201"/>
      <c r="C344" s="340"/>
      <c r="D344" s="340"/>
      <c r="F344" s="336"/>
      <c r="G344" s="149" t="s">
        <v>403</v>
      </c>
      <c r="H344" s="337"/>
      <c r="I344" s="338"/>
      <c r="J344" s="332"/>
      <c r="K344" s="213"/>
      <c r="L344" s="213"/>
      <c r="M344" s="213"/>
      <c r="N344" s="213"/>
      <c r="O344" s="213"/>
      <c r="P344" s="213"/>
      <c r="Q344" s="213"/>
      <c r="R344" s="213"/>
      <c r="S344" s="213"/>
      <c r="T344" s="213"/>
    </row>
    <row r="345" spans="1:20" s="190" customFormat="1" ht="18.75">
      <c r="A345" s="1201"/>
      <c r="B345" s="213"/>
      <c r="C345" s="213"/>
      <c r="D345" s="213"/>
      <c r="F345" s="336"/>
      <c r="G345" s="155" t="s">
        <v>507</v>
      </c>
      <c r="H345" s="337"/>
      <c r="I345" s="338"/>
      <c r="J345" s="332"/>
      <c r="K345" s="213"/>
      <c r="L345" s="213"/>
      <c r="M345" s="213"/>
      <c r="N345" s="213"/>
      <c r="O345" s="213"/>
      <c r="P345" s="213"/>
      <c r="Q345" s="213"/>
      <c r="R345" s="213"/>
      <c r="S345" s="213"/>
      <c r="T345" s="213"/>
    </row>
    <row r="346" spans="1:20" s="190" customFormat="1" ht="18.75">
      <c r="A346" s="213"/>
      <c r="B346" s="213"/>
      <c r="C346" s="213"/>
      <c r="D346" s="213"/>
      <c r="F346" s="336"/>
      <c r="G346" s="165" t="s">
        <v>506</v>
      </c>
      <c r="H346" s="337"/>
      <c r="I346" s="338"/>
      <c r="J346" s="332"/>
      <c r="K346" s="213"/>
      <c r="L346" s="213"/>
      <c r="M346" s="213"/>
      <c r="N346" s="213"/>
      <c r="O346" s="213"/>
      <c r="P346" s="213"/>
      <c r="Q346" s="213"/>
      <c r="R346" s="213"/>
      <c r="S346" s="213"/>
      <c r="T346" s="213"/>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sheetPr codeName="List00">
    <tabColor rgb="FFCCCCFF"/>
  </sheetPr>
  <dimension ref="A1:L54"/>
  <sheetViews>
    <sheetView showGridLines="0" tabSelected="1" topLeftCell="D8" zoomScaleNormal="100" workbookViewId="0">
      <selection activeCell="E55" sqref="E55"/>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28422605</v>
      </c>
      <c r="G1" s="386"/>
      <c r="I1" s="386"/>
    </row>
    <row r="2" spans="1:12" s="18" customFormat="1" ht="14.25">
      <c r="A2" s="197"/>
      <c r="B2" s="90"/>
      <c r="E2" s="391" t="str">
        <f>"Код шаблона: " &amp; GetCode()</f>
        <v>Код шаблона: FAS.JKH.OPEN.INFO.PRICE.WARM</v>
      </c>
      <c r="F2" s="440"/>
      <c r="G2" s="390"/>
      <c r="H2" s="390"/>
      <c r="I2" s="390"/>
      <c r="J2" s="390"/>
      <c r="K2" s="390"/>
      <c r="L2" s="390"/>
    </row>
    <row r="3" spans="1:12" ht="14.25">
      <c r="E3" s="392" t="str">
        <f>"Версия " &amp; GetVersion()</f>
        <v>Версия 1.0</v>
      </c>
      <c r="F3" s="440"/>
      <c r="G3" s="43"/>
      <c r="H3" s="43"/>
      <c r="I3" s="43"/>
      <c r="J3" s="43"/>
      <c r="K3" s="43"/>
      <c r="L3" s="260"/>
    </row>
    <row r="4" spans="1:12" s="370" customFormat="1" ht="6">
      <c r="A4" s="364"/>
      <c r="B4" s="365"/>
      <c r="C4" s="366"/>
      <c r="D4" s="367"/>
      <c r="E4" s="387"/>
      <c r="F4" s="388"/>
      <c r="G4" s="389"/>
      <c r="I4" s="371"/>
    </row>
    <row r="5" spans="1:12" ht="22.5">
      <c r="D5" s="24"/>
      <c r="E5" s="1143" t="s">
        <v>770</v>
      </c>
      <c r="F5" s="1144"/>
      <c r="G5" s="433"/>
      <c r="J5" s="307"/>
    </row>
    <row r="6" spans="1:12" s="370" customFormat="1" ht="6">
      <c r="A6" s="364"/>
      <c r="B6" s="365"/>
      <c r="C6" s="366"/>
      <c r="D6" s="367"/>
      <c r="E6" s="372"/>
      <c r="F6" s="373"/>
      <c r="G6" s="374"/>
      <c r="I6" s="371"/>
    </row>
    <row r="7" spans="1:12" ht="27">
      <c r="D7" s="24"/>
      <c r="E7" s="25" t="s">
        <v>52</v>
      </c>
      <c r="F7" s="326" t="s">
        <v>150</v>
      </c>
      <c r="G7" s="382"/>
    </row>
    <row r="8" spans="1:12" s="370" customFormat="1" ht="6">
      <c r="A8" s="364"/>
      <c r="B8" s="365"/>
      <c r="C8" s="366"/>
      <c r="D8" s="367"/>
      <c r="E8" s="368"/>
      <c r="F8" s="369"/>
      <c r="G8" s="367"/>
      <c r="I8" s="371"/>
    </row>
    <row r="9" spans="1:12" ht="27">
      <c r="D9" s="24"/>
      <c r="E9" s="25" t="s">
        <v>475</v>
      </c>
      <c r="F9" s="1105" t="s">
        <v>85</v>
      </c>
      <c r="G9" s="381"/>
    </row>
    <row r="10" spans="1:12" s="370" customFormat="1" ht="6">
      <c r="A10" s="375"/>
      <c r="B10" s="365"/>
      <c r="C10" s="366"/>
      <c r="D10" s="376"/>
      <c r="E10" s="372"/>
      <c r="F10" s="377"/>
      <c r="G10" s="378"/>
      <c r="I10" s="371"/>
    </row>
    <row r="11" spans="1:12" ht="27">
      <c r="A11" s="200"/>
      <c r="D11" s="24"/>
      <c r="E11" s="81" t="s">
        <v>473</v>
      </c>
      <c r="F11" s="1115" t="s">
        <v>1676</v>
      </c>
      <c r="G11" s="379"/>
    </row>
    <row r="12" spans="1:12" ht="27">
      <c r="D12" s="24"/>
      <c r="E12" s="81" t="s">
        <v>474</v>
      </c>
      <c r="F12" s="1115" t="s">
        <v>1677</v>
      </c>
      <c r="G12" s="381"/>
    </row>
    <row r="13" spans="1:12" s="370" customFormat="1" ht="6">
      <c r="A13" s="375"/>
      <c r="B13" s="365"/>
      <c r="C13" s="366"/>
      <c r="D13" s="376"/>
      <c r="E13" s="372"/>
      <c r="F13" s="377"/>
      <c r="G13" s="378"/>
      <c r="I13" s="371"/>
    </row>
    <row r="14" spans="1:12" ht="27">
      <c r="D14" s="24"/>
      <c r="E14" s="81" t="s">
        <v>369</v>
      </c>
      <c r="F14" s="327" t="s">
        <v>42</v>
      </c>
      <c r="G14" s="381"/>
    </row>
    <row r="15" spans="1:12" ht="27" hidden="1">
      <c r="D15" s="24"/>
      <c r="E15" s="81" t="s">
        <v>299</v>
      </c>
      <c r="F15" s="329" t="s">
        <v>776</v>
      </c>
      <c r="G15" s="381"/>
    </row>
    <row r="16" spans="1:12" ht="27" hidden="1">
      <c r="D16" s="24"/>
      <c r="E16" s="81" t="s">
        <v>600</v>
      </c>
      <c r="F16" s="329"/>
      <c r="G16" s="381"/>
    </row>
    <row r="17" spans="1:9" ht="19.5">
      <c r="D17" s="24"/>
      <c r="E17" s="25"/>
      <c r="F17" s="443" t="s">
        <v>608</v>
      </c>
      <c r="G17" s="21"/>
    </row>
    <row r="18" spans="1:9" ht="27">
      <c r="D18" s="24"/>
      <c r="E18" s="81" t="s">
        <v>503</v>
      </c>
      <c r="F18" s="327" t="s">
        <v>2267</v>
      </c>
      <c r="G18" s="381"/>
    </row>
    <row r="19" spans="1:9" ht="27">
      <c r="D19" s="24"/>
      <c r="E19" s="81" t="s">
        <v>597</v>
      </c>
      <c r="F19" s="328" t="s">
        <v>2269</v>
      </c>
      <c r="G19" s="381"/>
    </row>
    <row r="20" spans="1:9" ht="27">
      <c r="D20" s="24"/>
      <c r="E20" s="81" t="s">
        <v>596</v>
      </c>
      <c r="F20" s="327" t="s">
        <v>2270</v>
      </c>
      <c r="G20" s="381"/>
    </row>
    <row r="21" spans="1:9" ht="27">
      <c r="D21" s="24"/>
      <c r="E21" s="81" t="s">
        <v>502</v>
      </c>
      <c r="F21" s="327" t="s">
        <v>2268</v>
      </c>
      <c r="G21" s="381"/>
    </row>
    <row r="22" spans="1:9" ht="19.5" hidden="1">
      <c r="D22" s="24"/>
      <c r="E22" s="25"/>
      <c r="F22" s="443" t="s">
        <v>609</v>
      </c>
      <c r="G22" s="21"/>
    </row>
    <row r="23" spans="1:9" ht="27" hidden="1">
      <c r="D23" s="24"/>
      <c r="E23" s="81" t="s">
        <v>612</v>
      </c>
      <c r="F23" s="331"/>
      <c r="G23" s="381"/>
    </row>
    <row r="24" spans="1:9" ht="27" hidden="1">
      <c r="D24" s="24"/>
      <c r="E24" s="81" t="s">
        <v>611</v>
      </c>
      <c r="F24" s="329"/>
      <c r="G24" s="381"/>
    </row>
    <row r="25" spans="1:9" ht="27" hidden="1">
      <c r="D25" s="24"/>
      <c r="E25" s="81" t="s">
        <v>610</v>
      </c>
      <c r="F25" s="331"/>
      <c r="G25" s="381"/>
    </row>
    <row r="26" spans="1:9" ht="27" hidden="1">
      <c r="D26" s="24"/>
      <c r="E26" s="81" t="s">
        <v>502</v>
      </c>
      <c r="F26" s="331"/>
      <c r="G26" s="381"/>
    </row>
    <row r="27" spans="1:9" s="370" customFormat="1" ht="35.1" customHeight="1">
      <c r="A27" s="375"/>
      <c r="B27" s="365"/>
      <c r="C27" s="366"/>
      <c r="D27" s="376"/>
      <c r="E27" s="372"/>
      <c r="F27" s="377"/>
      <c r="G27" s="378"/>
      <c r="I27" s="371"/>
    </row>
    <row r="28" spans="1:9" ht="27">
      <c r="D28" s="24"/>
      <c r="E28" s="81" t="s">
        <v>170</v>
      </c>
      <c r="F28" s="347" t="s">
        <v>85</v>
      </c>
      <c r="G28" s="381"/>
    </row>
    <row r="29" spans="1:9" ht="27">
      <c r="C29" s="28"/>
      <c r="D29" s="29"/>
      <c r="E29" s="30" t="s">
        <v>79</v>
      </c>
      <c r="F29" s="330" t="s">
        <v>2003</v>
      </c>
      <c r="G29" s="380"/>
    </row>
    <row r="30" spans="1:9" ht="27" hidden="1">
      <c r="C30" s="28"/>
      <c r="D30" s="29"/>
      <c r="E30" s="52" t="s">
        <v>203</v>
      </c>
      <c r="F30" s="331"/>
      <c r="G30" s="380"/>
    </row>
    <row r="31" spans="1:9" ht="27">
      <c r="C31" s="28"/>
      <c r="D31" s="29"/>
      <c r="E31" s="30" t="s">
        <v>53</v>
      </c>
      <c r="F31" s="330" t="s">
        <v>2004</v>
      </c>
      <c r="G31" s="380"/>
    </row>
    <row r="32" spans="1:9" ht="27">
      <c r="C32" s="28"/>
      <c r="D32" s="29"/>
      <c r="E32" s="30" t="s">
        <v>54</v>
      </c>
      <c r="F32" s="330" t="s">
        <v>2000</v>
      </c>
      <c r="G32" s="380"/>
      <c r="H32" s="31"/>
    </row>
    <row r="33" spans="1:9" s="370" customFormat="1" ht="6">
      <c r="A33" s="375"/>
      <c r="B33" s="365"/>
      <c r="C33" s="366"/>
      <c r="D33" s="376"/>
      <c r="E33" s="372"/>
      <c r="F33" s="377"/>
      <c r="G33" s="378"/>
      <c r="I33" s="371"/>
    </row>
    <row r="34" spans="1:9" ht="27">
      <c r="A34" s="199"/>
      <c r="D34" s="26"/>
      <c r="E34" s="796" t="s">
        <v>724</v>
      </c>
      <c r="F34" s="1116" t="s">
        <v>727</v>
      </c>
      <c r="G34" s="379"/>
    </row>
    <row r="35" spans="1:9" s="370" customFormat="1" ht="6">
      <c r="A35" s="375"/>
      <c r="B35" s="365"/>
      <c r="C35" s="366"/>
      <c r="D35" s="376"/>
      <c r="E35" s="372"/>
      <c r="F35" s="377"/>
      <c r="G35" s="378"/>
      <c r="I35" s="371"/>
    </row>
    <row r="36" spans="1:9" ht="27">
      <c r="A36" s="199"/>
      <c r="D36" s="26"/>
      <c r="E36" s="81" t="s">
        <v>243</v>
      </c>
      <c r="F36" s="825" t="s">
        <v>204</v>
      </c>
      <c r="G36" s="379"/>
    </row>
    <row r="37" spans="1:9" s="370" customFormat="1" ht="6">
      <c r="A37" s="364"/>
      <c r="B37" s="365"/>
      <c r="C37" s="366"/>
      <c r="D37" s="367"/>
      <c r="E37" s="368"/>
      <c r="F37" s="369"/>
      <c r="G37" s="367"/>
      <c r="I37" s="371"/>
    </row>
    <row r="38" spans="1:9" ht="27">
      <c r="B38" s="189"/>
      <c r="D38" s="24"/>
      <c r="E38" s="81" t="s">
        <v>730</v>
      </c>
      <c r="F38" s="1105" t="s">
        <v>84</v>
      </c>
      <c r="G38" s="381"/>
      <c r="I38" s="19"/>
    </row>
    <row r="39" spans="1:9" s="370" customFormat="1" ht="6">
      <c r="A39" s="375"/>
      <c r="B39" s="365"/>
      <c r="C39" s="366"/>
      <c r="D39" s="376"/>
      <c r="E39" s="372"/>
      <c r="F39" s="377"/>
      <c r="G39" s="378"/>
      <c r="I39" s="371"/>
    </row>
    <row r="40" spans="1:9" ht="27">
      <c r="A40" s="201"/>
      <c r="B40" s="92"/>
      <c r="D40" s="33"/>
      <c r="E40" s="32" t="s">
        <v>547</v>
      </c>
      <c r="F40" s="327" t="s">
        <v>2271</v>
      </c>
      <c r="G40" s="379"/>
    </row>
    <row r="41" spans="1:9" ht="27">
      <c r="A41" s="201"/>
      <c r="B41" s="92"/>
      <c r="D41" s="33"/>
      <c r="E41" s="41" t="s">
        <v>548</v>
      </c>
      <c r="F41" s="327" t="s">
        <v>2272</v>
      </c>
      <c r="G41" s="379"/>
    </row>
    <row r="42" spans="1:9" ht="19.5">
      <c r="D42" s="24"/>
      <c r="E42" s="25"/>
      <c r="F42" s="443" t="s">
        <v>579</v>
      </c>
      <c r="G42" s="21"/>
    </row>
    <row r="43" spans="1:9" ht="27">
      <c r="A43" s="201"/>
      <c r="D43" s="21"/>
      <c r="E43" s="441" t="s">
        <v>87</v>
      </c>
      <c r="F43" s="447" t="s">
        <v>2273</v>
      </c>
      <c r="G43" s="379"/>
    </row>
    <row r="44" spans="1:9" ht="27">
      <c r="A44" s="201"/>
      <c r="B44" s="92"/>
      <c r="D44" s="33"/>
      <c r="E44" s="441" t="s">
        <v>88</v>
      </c>
      <c r="F44" s="447" t="s">
        <v>2274</v>
      </c>
      <c r="G44" s="379"/>
    </row>
    <row r="45" spans="1:9" ht="27">
      <c r="A45" s="201"/>
      <c r="B45" s="92"/>
      <c r="D45" s="33"/>
      <c r="E45" s="441" t="s">
        <v>580</v>
      </c>
      <c r="F45" s="447" t="s">
        <v>2275</v>
      </c>
      <c r="G45" s="379"/>
    </row>
    <row r="46" spans="1:9" ht="27">
      <c r="D46" s="24"/>
      <c r="E46" s="442" t="s">
        <v>581</v>
      </c>
      <c r="F46" s="447" t="s">
        <v>2276</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5"/>
      <c r="F54" s="1145"/>
      <c r="G54" s="1145"/>
      <c r="H54" s="1145"/>
      <c r="I54" s="1145"/>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5" t="s">
        <v>294</v>
      </c>
      <c r="Y1" s="405" t="s">
        <v>308</v>
      </c>
      <c r="Z1" s="148"/>
      <c r="AA1" s="207" t="s">
        <v>363</v>
      </c>
      <c r="AB1" s="207"/>
      <c r="AC1" s="207" t="s">
        <v>364</v>
      </c>
      <c r="AD1" s="207"/>
      <c r="AF1" s="161" t="s">
        <v>337</v>
      </c>
      <c r="AH1" s="148" t="s">
        <v>338</v>
      </c>
      <c r="AI1" s="148" t="s">
        <v>339</v>
      </c>
      <c r="AK1" s="148" t="s">
        <v>354</v>
      </c>
      <c r="AM1" s="148" t="s">
        <v>355</v>
      </c>
      <c r="AP1" s="148" t="s">
        <v>371</v>
      </c>
      <c r="AQ1" s="148" t="s">
        <v>370</v>
      </c>
      <c r="AS1" s="405" t="s">
        <v>376</v>
      </c>
      <c r="AU1" s="161" t="s">
        <v>384</v>
      </c>
      <c r="AW1" s="407" t="s">
        <v>549</v>
      </c>
      <c r="AX1" s="407" t="s">
        <v>550</v>
      </c>
      <c r="AZ1" s="1328" t="s">
        <v>582</v>
      </c>
      <c r="BA1" s="1328"/>
      <c r="BC1" s="824"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5" t="s">
        <v>285</v>
      </c>
      <c r="O2" s="526" t="s">
        <v>643</v>
      </c>
      <c r="P2" s="659" t="s">
        <v>42</v>
      </c>
      <c r="Q2" s="180" t="s">
        <v>3</v>
      </c>
      <c r="R2" s="183" t="s">
        <v>24</v>
      </c>
      <c r="S2" s="181" t="s">
        <v>26</v>
      </c>
      <c r="T2" s="182" t="s">
        <v>30</v>
      </c>
      <c r="U2" s="178" t="s">
        <v>36</v>
      </c>
      <c r="V2" s="1036">
        <v>1</v>
      </c>
      <c r="W2" s="458"/>
      <c r="X2" s="459" t="s">
        <v>613</v>
      </c>
      <c r="Y2" s="44" t="s">
        <v>638</v>
      </c>
      <c r="Z2" s="160"/>
      <c r="AA2" s="750" t="s">
        <v>718</v>
      </c>
      <c r="AB2" s="752" t="s">
        <v>718</v>
      </c>
      <c r="AC2" s="44" t="s">
        <v>310</v>
      </c>
      <c r="AD2" s="752" t="s">
        <v>310</v>
      </c>
      <c r="AF2" s="45" t="s">
        <v>36</v>
      </c>
      <c r="AH2" s="143" t="s">
        <v>342</v>
      </c>
      <c r="AI2" s="143" t="s">
        <v>342</v>
      </c>
      <c r="AK2" s="143" t="s">
        <v>346</v>
      </c>
      <c r="AM2" s="143" t="s">
        <v>356</v>
      </c>
      <c r="AP2" s="1113" t="s">
        <v>613</v>
      </c>
      <c r="AQ2" s="1032" t="s">
        <v>619</v>
      </c>
      <c r="AS2" s="44" t="s">
        <v>374</v>
      </c>
      <c r="AU2" s="45" t="s">
        <v>377</v>
      </c>
      <c r="AW2" s="408" t="s">
        <v>551</v>
      </c>
      <c r="AX2" s="409" t="s">
        <v>551</v>
      </c>
      <c r="AZ2" s="444" t="s">
        <v>583</v>
      </c>
      <c r="BA2" s="445" t="s">
        <v>584</v>
      </c>
      <c r="BC2" s="801"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5" t="s">
        <v>259</v>
      </c>
      <c r="O3" s="526" t="s">
        <v>644</v>
      </c>
      <c r="P3" s="659" t="s">
        <v>43</v>
      </c>
      <c r="Q3" s="180" t="s">
        <v>301</v>
      </c>
      <c r="R3" s="179" t="s">
        <v>303</v>
      </c>
      <c r="S3" s="181" t="s">
        <v>27</v>
      </c>
      <c r="T3" s="182" t="s">
        <v>31</v>
      </c>
      <c r="U3" s="178" t="s">
        <v>37</v>
      </c>
      <c r="V3" s="1036">
        <v>2</v>
      </c>
      <c r="W3" s="458"/>
      <c r="X3" s="459" t="s">
        <v>771</v>
      </c>
      <c r="Y3" s="44" t="s">
        <v>638</v>
      </c>
      <c r="Z3" s="160"/>
      <c r="AA3" s="750" t="s">
        <v>719</v>
      </c>
      <c r="AB3" s="752" t="s">
        <v>719</v>
      </c>
      <c r="AC3" s="44" t="s">
        <v>311</v>
      </c>
      <c r="AD3" s="752" t="s">
        <v>311</v>
      </c>
      <c r="AF3" s="45" t="s">
        <v>37</v>
      </c>
      <c r="AH3" s="143" t="s">
        <v>365</v>
      </c>
      <c r="AI3" s="143" t="s">
        <v>344</v>
      </c>
      <c r="AK3" s="143" t="s">
        <v>347</v>
      </c>
      <c r="AM3" s="143" t="s">
        <v>357</v>
      </c>
      <c r="AP3" s="1113" t="s">
        <v>772</v>
      </c>
      <c r="AQ3" s="1032" t="s">
        <v>618</v>
      </c>
      <c r="AS3" s="44" t="s">
        <v>375</v>
      </c>
      <c r="AU3" s="45" t="s">
        <v>378</v>
      </c>
      <c r="AW3" s="408" t="s">
        <v>552</v>
      </c>
      <c r="AX3" s="409" t="s">
        <v>552</v>
      </c>
      <c r="AZ3" s="146" t="s">
        <v>654</v>
      </c>
      <c r="BA3" s="179" t="s">
        <v>653</v>
      </c>
      <c r="BC3" s="801" t="s">
        <v>727</v>
      </c>
    </row>
    <row r="4" spans="1:55" ht="112.5">
      <c r="A4" s="6" t="s">
        <v>103</v>
      </c>
      <c r="B4" s="44">
        <v>2002</v>
      </c>
      <c r="C4" s="44">
        <v>2015</v>
      </c>
      <c r="E4" s="143" t="s">
        <v>188</v>
      </c>
      <c r="F4" s="143" t="s">
        <v>228</v>
      </c>
      <c r="H4" s="143" t="s">
        <v>2</v>
      </c>
      <c r="I4" s="143" t="s">
        <v>50</v>
      </c>
      <c r="J4" s="143" t="s">
        <v>283</v>
      </c>
      <c r="K4" s="144" t="s">
        <v>249</v>
      </c>
      <c r="L4" s="144" t="s">
        <v>249</v>
      </c>
      <c r="M4" s="144">
        <v>3</v>
      </c>
      <c r="N4" s="655" t="s">
        <v>286</v>
      </c>
      <c r="O4" s="543" t="s">
        <v>645</v>
      </c>
      <c r="Q4" s="180" t="s">
        <v>23</v>
      </c>
      <c r="R4" s="179" t="s">
        <v>472</v>
      </c>
      <c r="S4" s="181" t="s">
        <v>28</v>
      </c>
      <c r="T4" s="182" t="s">
        <v>32</v>
      </c>
      <c r="U4" s="178" t="s">
        <v>38</v>
      </c>
      <c r="V4" s="1036">
        <v>3</v>
      </c>
      <c r="W4" s="458"/>
      <c r="X4" s="459" t="s">
        <v>762</v>
      </c>
      <c r="Y4" s="750" t="s">
        <v>638</v>
      </c>
      <c r="Z4" s="208"/>
      <c r="AC4" s="44" t="s">
        <v>312</v>
      </c>
      <c r="AD4" s="752" t="s">
        <v>312</v>
      </c>
      <c r="AF4" s="45" t="s">
        <v>38</v>
      </c>
      <c r="AH4" s="45" t="s">
        <v>368</v>
      </c>
      <c r="AK4" s="143" t="s">
        <v>348</v>
      </c>
      <c r="AM4" s="143" t="s">
        <v>358</v>
      </c>
      <c r="AP4" s="1113" t="s">
        <v>771</v>
      </c>
      <c r="AQ4" s="1032" t="s">
        <v>613</v>
      </c>
      <c r="AS4" s="44" t="s">
        <v>345</v>
      </c>
      <c r="AU4" s="45" t="s">
        <v>379</v>
      </c>
      <c r="AW4" s="408" t="s">
        <v>553</v>
      </c>
      <c r="AX4" s="409" t="s">
        <v>553</v>
      </c>
      <c r="AZ4" s="146" t="s">
        <v>664</v>
      </c>
      <c r="BA4" s="179" t="s">
        <v>663</v>
      </c>
      <c r="BC4" s="801" t="s">
        <v>728</v>
      </c>
    </row>
    <row r="5" spans="1:55" ht="56.25">
      <c r="A5" s="6" t="s">
        <v>104</v>
      </c>
      <c r="B5" s="44">
        <v>2003</v>
      </c>
      <c r="C5" s="44">
        <v>2016</v>
      </c>
      <c r="E5" s="143" t="s">
        <v>189</v>
      </c>
      <c r="F5" s="143" t="s">
        <v>229</v>
      </c>
      <c r="I5" s="143" t="s">
        <v>51</v>
      </c>
      <c r="K5" s="144" t="s">
        <v>247</v>
      </c>
      <c r="L5" s="144" t="s">
        <v>247</v>
      </c>
      <c r="M5" s="144">
        <v>4</v>
      </c>
      <c r="N5" s="656" t="s">
        <v>287</v>
      </c>
      <c r="O5" s="543" t="s">
        <v>646</v>
      </c>
      <c r="Q5" s="180" t="s">
        <v>302</v>
      </c>
      <c r="R5" s="179" t="s">
        <v>304</v>
      </c>
      <c r="T5" s="45" t="s">
        <v>33</v>
      </c>
      <c r="U5" s="178" t="s">
        <v>39</v>
      </c>
      <c r="V5" s="1036">
        <v>4</v>
      </c>
      <c r="W5" s="458"/>
      <c r="X5" s="459" t="s">
        <v>614</v>
      </c>
      <c r="Y5" s="750" t="s">
        <v>662</v>
      </c>
      <c r="Z5" s="208">
        <v>1</v>
      </c>
      <c r="AF5" s="45" t="s">
        <v>327</v>
      </c>
      <c r="AH5" s="143" t="s">
        <v>366</v>
      </c>
      <c r="AK5" s="143" t="s">
        <v>349</v>
      </c>
      <c r="AM5" s="143" t="s">
        <v>359</v>
      </c>
      <c r="AP5" s="1113" t="s">
        <v>614</v>
      </c>
      <c r="AQ5" s="1032" t="s">
        <v>772</v>
      </c>
      <c r="AU5" s="45" t="s">
        <v>380</v>
      </c>
      <c r="AW5" s="408" t="s">
        <v>554</v>
      </c>
      <c r="AX5" s="409" t="s">
        <v>554</v>
      </c>
      <c r="AZ5" s="544" t="s">
        <v>665</v>
      </c>
      <c r="BA5" s="568" t="s">
        <v>671</v>
      </c>
      <c r="BC5" s="801" t="s">
        <v>729</v>
      </c>
    </row>
    <row r="6" spans="1:55" ht="45">
      <c r="A6" s="6" t="s">
        <v>105</v>
      </c>
      <c r="B6" s="44">
        <v>2004</v>
      </c>
      <c r="C6" s="44">
        <v>2017</v>
      </c>
      <c r="E6" s="143" t="s">
        <v>190</v>
      </c>
      <c r="F6" s="147"/>
      <c r="G6" s="148" t="s">
        <v>291</v>
      </c>
      <c r="H6" s="148" t="s">
        <v>258</v>
      </c>
      <c r="I6" s="143" t="s">
        <v>68</v>
      </c>
      <c r="J6" s="148" t="s">
        <v>264</v>
      </c>
      <c r="N6" s="656" t="s">
        <v>288</v>
      </c>
      <c r="O6" s="543" t="s">
        <v>647</v>
      </c>
      <c r="R6" s="179" t="s">
        <v>3</v>
      </c>
      <c r="T6" s="45" t="s">
        <v>34</v>
      </c>
      <c r="U6" s="178" t="s">
        <v>327</v>
      </c>
      <c r="V6" s="1036">
        <v>5</v>
      </c>
      <c r="W6" s="458"/>
      <c r="X6" s="750" t="s">
        <v>615</v>
      </c>
      <c r="Y6" s="750" t="s">
        <v>672</v>
      </c>
      <c r="Z6" s="208"/>
      <c r="AA6" s="218"/>
      <c r="AH6" s="143" t="s">
        <v>367</v>
      </c>
      <c r="AK6" s="143" t="s">
        <v>350</v>
      </c>
      <c r="AM6" s="143" t="s">
        <v>360</v>
      </c>
      <c r="AP6" s="1113" t="s">
        <v>615</v>
      </c>
      <c r="AQ6" s="1032" t="s">
        <v>771</v>
      </c>
      <c r="AU6" s="219" t="s">
        <v>381</v>
      </c>
      <c r="AW6" s="408" t="s">
        <v>555</v>
      </c>
      <c r="AX6" s="409" t="s">
        <v>555</v>
      </c>
      <c r="AZ6" s="544" t="s">
        <v>666</v>
      </c>
      <c r="BA6" s="568" t="s">
        <v>676</v>
      </c>
    </row>
    <row r="7" spans="1:55" ht="33.75">
      <c r="A7" s="6" t="s">
        <v>106</v>
      </c>
      <c r="B7" s="44">
        <v>2005</v>
      </c>
      <c r="E7" s="143" t="s">
        <v>191</v>
      </c>
      <c r="F7" s="147"/>
      <c r="G7" s="143" t="s">
        <v>255</v>
      </c>
      <c r="H7" s="143" t="s">
        <v>257</v>
      </c>
      <c r="I7" s="143" t="s">
        <v>69</v>
      </c>
      <c r="J7" s="143" t="s">
        <v>284</v>
      </c>
      <c r="N7" s="657" t="s">
        <v>289</v>
      </c>
      <c r="O7" s="543" t="s">
        <v>648</v>
      </c>
      <c r="U7" s="178" t="s">
        <v>85</v>
      </c>
      <c r="V7" s="1037" t="s">
        <v>69</v>
      </c>
      <c r="W7" s="458"/>
      <c r="X7" s="750" t="s">
        <v>616</v>
      </c>
      <c r="Y7" s="750" t="s">
        <v>662</v>
      </c>
      <c r="Z7" s="208"/>
      <c r="AA7" s="218"/>
      <c r="AH7" s="143" t="s">
        <v>343</v>
      </c>
      <c r="AK7" s="143" t="s">
        <v>351</v>
      </c>
      <c r="AM7" s="143" t="s">
        <v>361</v>
      </c>
      <c r="AP7" s="1113" t="s">
        <v>762</v>
      </c>
      <c r="AQ7" s="1032" t="s">
        <v>614</v>
      </c>
      <c r="AU7" s="219" t="s">
        <v>382</v>
      </c>
      <c r="AW7" s="408" t="s">
        <v>556</v>
      </c>
      <c r="AX7" s="409" t="s">
        <v>556</v>
      </c>
      <c r="AZ7" s="544" t="s">
        <v>684</v>
      </c>
      <c r="BA7" s="568" t="s">
        <v>685</v>
      </c>
    </row>
    <row r="8" spans="1:55" ht="56.25">
      <c r="A8" s="6" t="s">
        <v>107</v>
      </c>
      <c r="B8" s="44">
        <v>2006</v>
      </c>
      <c r="E8" s="143" t="s">
        <v>192</v>
      </c>
      <c r="F8" s="147"/>
      <c r="G8" s="143" t="s">
        <v>256</v>
      </c>
      <c r="H8" s="143" t="s">
        <v>263</v>
      </c>
      <c r="I8" s="143" t="s">
        <v>183</v>
      </c>
      <c r="J8" s="143" t="s">
        <v>280</v>
      </c>
      <c r="N8" s="658" t="s">
        <v>290</v>
      </c>
      <c r="O8" s="543" t="s">
        <v>649</v>
      </c>
      <c r="V8" s="1037" t="s">
        <v>183</v>
      </c>
      <c r="W8" s="458"/>
      <c r="X8" s="750" t="s">
        <v>617</v>
      </c>
      <c r="Y8" s="750" t="s">
        <v>662</v>
      </c>
      <c r="Z8" s="208"/>
      <c r="AA8" s="218"/>
      <c r="AK8" s="143" t="s">
        <v>352</v>
      </c>
      <c r="AP8" s="1113" t="s">
        <v>616</v>
      </c>
      <c r="AQ8" s="1032" t="s">
        <v>615</v>
      </c>
      <c r="AU8" s="219" t="s">
        <v>383</v>
      </c>
      <c r="AW8" s="408" t="s">
        <v>557</v>
      </c>
      <c r="AX8" s="409" t="s">
        <v>557</v>
      </c>
      <c r="AZ8" s="146" t="s">
        <v>692</v>
      </c>
      <c r="BA8" s="179" t="s">
        <v>691</v>
      </c>
    </row>
    <row r="9" spans="1:55" ht="56.25">
      <c r="A9" s="6" t="s">
        <v>108</v>
      </c>
      <c r="B9" s="44">
        <v>2007</v>
      </c>
      <c r="E9" s="143" t="s">
        <v>193</v>
      </c>
      <c r="F9" s="147"/>
      <c r="G9" s="143" t="s">
        <v>263</v>
      </c>
      <c r="I9" s="143" t="s">
        <v>184</v>
      </c>
      <c r="O9" s="543" t="s">
        <v>650</v>
      </c>
      <c r="V9" s="1037" t="s">
        <v>184</v>
      </c>
      <c r="W9" s="458"/>
      <c r="X9" s="750" t="s">
        <v>618</v>
      </c>
      <c r="Y9" s="750" t="s">
        <v>638</v>
      </c>
      <c r="Z9" s="208">
        <v>1</v>
      </c>
      <c r="AA9" s="218"/>
      <c r="AK9" s="143" t="s">
        <v>353</v>
      </c>
      <c r="AP9" s="1113" t="s">
        <v>617</v>
      </c>
      <c r="AQ9" s="1032" t="s">
        <v>762</v>
      </c>
      <c r="AW9" s="408" t="s">
        <v>558</v>
      </c>
      <c r="AX9" s="409" t="s">
        <v>558</v>
      </c>
      <c r="AZ9" s="146" t="s">
        <v>769</v>
      </c>
      <c r="BA9" s="179" t="s">
        <v>603</v>
      </c>
    </row>
    <row r="10" spans="1:55" ht="45">
      <c r="A10" s="6" t="s">
        <v>109</v>
      </c>
      <c r="B10" s="44">
        <v>2008</v>
      </c>
      <c r="E10" s="143" t="s">
        <v>194</v>
      </c>
      <c r="F10" s="147"/>
      <c r="I10" s="143" t="s">
        <v>208</v>
      </c>
      <c r="O10" s="543" t="s">
        <v>651</v>
      </c>
      <c r="V10" s="1038" t="s">
        <v>208</v>
      </c>
      <c r="W10" s="1035"/>
      <c r="X10" s="1033" t="s">
        <v>619</v>
      </c>
      <c r="Y10" s="1034" t="s">
        <v>686</v>
      </c>
      <c r="Z10" s="208"/>
      <c r="AP10" s="1113" t="s">
        <v>620</v>
      </c>
      <c r="AQ10" s="1032" t="s">
        <v>616</v>
      </c>
      <c r="AW10" s="408" t="s">
        <v>559</v>
      </c>
      <c r="AX10" s="409" t="s">
        <v>559</v>
      </c>
    </row>
    <row r="11" spans="1:55" ht="22.5">
      <c r="A11" s="6" t="s">
        <v>110</v>
      </c>
      <c r="B11" s="44">
        <v>2009</v>
      </c>
      <c r="E11" s="143" t="s">
        <v>195</v>
      </c>
      <c r="F11" s="147"/>
      <c r="I11" s="143" t="s">
        <v>209</v>
      </c>
      <c r="O11" s="526" t="s">
        <v>652</v>
      </c>
      <c r="V11" s="1037" t="s">
        <v>209</v>
      </c>
      <c r="W11" s="460"/>
      <c r="X11" s="459" t="s">
        <v>620</v>
      </c>
      <c r="Y11" s="750" t="s">
        <v>674</v>
      </c>
      <c r="Z11" s="208"/>
      <c r="AP11" s="1113" t="s">
        <v>619</v>
      </c>
      <c r="AQ11" s="739" t="s">
        <v>617</v>
      </c>
      <c r="AW11" s="408" t="s">
        <v>560</v>
      </c>
      <c r="AX11" s="409" t="s">
        <v>560</v>
      </c>
    </row>
    <row r="12" spans="1:55" ht="33.75">
      <c r="A12" s="6" t="s">
        <v>65</v>
      </c>
      <c r="B12" s="44">
        <v>2010</v>
      </c>
      <c r="E12" s="143" t="s">
        <v>196</v>
      </c>
      <c r="F12" s="147"/>
      <c r="G12" s="148" t="s">
        <v>292</v>
      </c>
      <c r="H12" s="148" t="s">
        <v>260</v>
      </c>
      <c r="I12" s="143" t="s">
        <v>210</v>
      </c>
      <c r="O12" s="526" t="s">
        <v>3</v>
      </c>
      <c r="V12" s="1037" t="s">
        <v>210</v>
      </c>
      <c r="W12" s="544"/>
      <c r="X12" s="459" t="s">
        <v>765</v>
      </c>
      <c r="Y12" s="750" t="s">
        <v>638</v>
      </c>
      <c r="AP12" s="1113" t="s">
        <v>618</v>
      </c>
      <c r="AQ12" s="527"/>
      <c r="AW12" s="408" t="s">
        <v>209</v>
      </c>
      <c r="AX12" s="409" t="s">
        <v>209</v>
      </c>
    </row>
    <row r="13" spans="1:55" ht="22.5">
      <c r="A13" s="6" t="s">
        <v>111</v>
      </c>
      <c r="B13" s="44">
        <v>2011</v>
      </c>
      <c r="E13" s="143" t="s">
        <v>197</v>
      </c>
      <c r="F13" s="147"/>
      <c r="G13" s="143" t="s">
        <v>261</v>
      </c>
      <c r="H13" s="143" t="s">
        <v>262</v>
      </c>
      <c r="I13" s="143" t="s">
        <v>211</v>
      </c>
      <c r="V13" s="1037" t="s">
        <v>211</v>
      </c>
      <c r="W13" s="544"/>
      <c r="X13" s="544"/>
      <c r="Y13" s="544"/>
      <c r="AW13" s="408" t="s">
        <v>210</v>
      </c>
      <c r="AX13" s="409" t="s">
        <v>210</v>
      </c>
    </row>
    <row r="14" spans="1:55" ht="45">
      <c r="A14" s="6" t="s">
        <v>66</v>
      </c>
      <c r="B14" s="44">
        <v>2012</v>
      </c>
      <c r="G14" s="143" t="s">
        <v>263</v>
      </c>
      <c r="H14" s="143" t="s">
        <v>263</v>
      </c>
      <c r="I14" s="143" t="s">
        <v>212</v>
      </c>
      <c r="N14" s="99" t="s">
        <v>316</v>
      </c>
      <c r="V14" s="1036">
        <v>13</v>
      </c>
      <c r="W14" s="458"/>
      <c r="X14" s="459" t="s">
        <v>772</v>
      </c>
      <c r="Y14" s="750" t="s">
        <v>638</v>
      </c>
      <c r="AW14" s="408" t="s">
        <v>211</v>
      </c>
      <c r="AX14" s="409" t="s">
        <v>211</v>
      </c>
    </row>
    <row r="15" spans="1:55" ht="63.75">
      <c r="A15" s="6" t="s">
        <v>441</v>
      </c>
      <c r="B15" s="44">
        <v>2013</v>
      </c>
      <c r="I15" s="143" t="s">
        <v>213</v>
      </c>
      <c r="N15" s="177" t="s">
        <v>324</v>
      </c>
      <c r="V15" s="527"/>
      <c r="W15" s="527"/>
      <c r="X15" s="217"/>
      <c r="Y15" s="527"/>
      <c r="AW15" s="408" t="s">
        <v>212</v>
      </c>
      <c r="AX15" s="409" t="s">
        <v>212</v>
      </c>
    </row>
    <row r="16" spans="1:55" ht="21" customHeight="1">
      <c r="A16" s="6" t="s">
        <v>112</v>
      </c>
      <c r="B16" s="44">
        <v>2014</v>
      </c>
      <c r="I16" s="143" t="s">
        <v>214</v>
      </c>
      <c r="N16" s="177" t="s">
        <v>323</v>
      </c>
      <c r="AW16" s="408" t="s">
        <v>213</v>
      </c>
      <c r="AX16" s="409" t="s">
        <v>213</v>
      </c>
    </row>
    <row r="17" spans="1:50" ht="21" customHeight="1">
      <c r="A17" s="6" t="s">
        <v>113</v>
      </c>
      <c r="B17" s="44">
        <v>2015</v>
      </c>
      <c r="I17" s="143" t="s">
        <v>215</v>
      </c>
      <c r="N17" s="177" t="s">
        <v>322</v>
      </c>
      <c r="X17" s="217"/>
      <c r="AW17" s="408" t="s">
        <v>214</v>
      </c>
      <c r="AX17" s="409" t="s">
        <v>214</v>
      </c>
    </row>
    <row r="18" spans="1:50" ht="21" customHeight="1">
      <c r="A18" s="6" t="s">
        <v>114</v>
      </c>
      <c r="B18" s="44">
        <v>2016</v>
      </c>
      <c r="I18" s="143" t="s">
        <v>216</v>
      </c>
      <c r="N18" s="177" t="s">
        <v>321</v>
      </c>
      <c r="X18" s="217"/>
      <c r="AW18" s="408" t="s">
        <v>215</v>
      </c>
      <c r="AX18" s="409" t="s">
        <v>215</v>
      </c>
    </row>
    <row r="19" spans="1:50" ht="21" customHeight="1">
      <c r="A19" s="6" t="s">
        <v>115</v>
      </c>
      <c r="B19" s="44">
        <v>2017</v>
      </c>
      <c r="I19" s="143" t="s">
        <v>217</v>
      </c>
      <c r="N19" s="177" t="s">
        <v>320</v>
      </c>
      <c r="X19" s="217"/>
      <c r="AW19" s="408" t="s">
        <v>216</v>
      </c>
      <c r="AX19" s="409" t="s">
        <v>216</v>
      </c>
    </row>
    <row r="20" spans="1:50" ht="21" customHeight="1">
      <c r="A20" s="6" t="s">
        <v>116</v>
      </c>
      <c r="B20" s="44">
        <v>2018</v>
      </c>
      <c r="I20" s="143" t="s">
        <v>218</v>
      </c>
      <c r="N20" s="177" t="s">
        <v>319</v>
      </c>
      <c r="AW20" s="408" t="s">
        <v>217</v>
      </c>
      <c r="AX20" s="409" t="s">
        <v>217</v>
      </c>
    </row>
    <row r="21" spans="1:50" ht="21" customHeight="1">
      <c r="A21" s="6" t="s">
        <v>117</v>
      </c>
      <c r="B21" s="44">
        <v>2019</v>
      </c>
      <c r="I21" s="143" t="s">
        <v>219</v>
      </c>
      <c r="N21" s="177" t="s">
        <v>318</v>
      </c>
      <c r="AW21" s="408" t="s">
        <v>218</v>
      </c>
      <c r="AX21" s="409" t="s">
        <v>218</v>
      </c>
    </row>
    <row r="22" spans="1:50" ht="21" customHeight="1">
      <c r="A22" s="6" t="s">
        <v>118</v>
      </c>
      <c r="B22" s="44">
        <v>2020</v>
      </c>
      <c r="N22" s="177" t="s">
        <v>317</v>
      </c>
      <c r="AW22" s="408" t="s">
        <v>219</v>
      </c>
      <c r="AX22" s="409" t="s">
        <v>219</v>
      </c>
    </row>
    <row r="23" spans="1:50" ht="21" customHeight="1">
      <c r="A23" s="6" t="s">
        <v>119</v>
      </c>
      <c r="B23" s="44">
        <v>2021</v>
      </c>
      <c r="AW23" s="408" t="s">
        <v>561</v>
      </c>
      <c r="AX23" s="409" t="s">
        <v>561</v>
      </c>
    </row>
    <row r="24" spans="1:50" ht="21" customHeight="1">
      <c r="A24" s="6" t="s">
        <v>120</v>
      </c>
      <c r="B24" s="44">
        <v>2022</v>
      </c>
      <c r="AW24" s="408" t="s">
        <v>562</v>
      </c>
      <c r="AX24" s="409" t="s">
        <v>562</v>
      </c>
    </row>
    <row r="25" spans="1:50">
      <c r="A25" s="6" t="s">
        <v>121</v>
      </c>
      <c r="B25" s="44">
        <v>2023</v>
      </c>
      <c r="AW25" s="408" t="s">
        <v>563</v>
      </c>
      <c r="AX25" s="409" t="s">
        <v>563</v>
      </c>
    </row>
    <row r="26" spans="1:50">
      <c r="A26" s="6" t="s">
        <v>122</v>
      </c>
      <c r="B26" s="44">
        <v>2024</v>
      </c>
      <c r="AX26" s="409" t="s">
        <v>564</v>
      </c>
    </row>
    <row r="27" spans="1:50">
      <c r="A27" s="6" t="s">
        <v>123</v>
      </c>
      <c r="B27" s="44">
        <v>2025</v>
      </c>
      <c r="AX27" s="409" t="s">
        <v>565</v>
      </c>
    </row>
    <row r="28" spans="1:50">
      <c r="A28" s="6" t="s">
        <v>124</v>
      </c>
      <c r="D28" s="269"/>
      <c r="E28" s="270"/>
      <c r="F28" s="270"/>
      <c r="H28" s="271" t="s">
        <v>408</v>
      </c>
      <c r="AX28" s="409" t="s">
        <v>566</v>
      </c>
    </row>
    <row r="29" spans="1:50">
      <c r="A29" s="6" t="s">
        <v>125</v>
      </c>
      <c r="D29" s="272" t="s">
        <v>409</v>
      </c>
      <c r="E29" s="273" t="str">
        <f>IF(periodStart = "","", periodStart)</f>
        <v>01.01.2019</v>
      </c>
      <c r="F29" s="273" t="str">
        <f>IF(periodEnd = "","", periodEnd)</f>
        <v>31.12.2019</v>
      </c>
      <c r="H29" s="274" t="s">
        <v>2310</v>
      </c>
      <c r="AX29" s="409" t="s">
        <v>567</v>
      </c>
    </row>
    <row r="30" spans="1:50">
      <c r="A30" s="6" t="s">
        <v>126</v>
      </c>
      <c r="D30" s="275"/>
      <c r="E30" s="276"/>
      <c r="F30" s="276"/>
      <c r="AX30" s="409" t="s">
        <v>568</v>
      </c>
    </row>
    <row r="31" spans="1:50" ht="12.75">
      <c r="A31" s="6" t="s">
        <v>127</v>
      </c>
      <c r="D31" s="269"/>
      <c r="E31" s="270"/>
      <c r="F31" s="270"/>
      <c r="H31" s="277"/>
      <c r="AX31" s="409" t="s">
        <v>569</v>
      </c>
    </row>
    <row r="32" spans="1:50">
      <c r="A32" s="6" t="s">
        <v>128</v>
      </c>
      <c r="D32" s="272" t="s">
        <v>410</v>
      </c>
      <c r="E32" s="278"/>
      <c r="F32" s="278"/>
      <c r="H32" s="279" t="s">
        <v>411</v>
      </c>
      <c r="O32" s="527" t="s">
        <v>643</v>
      </c>
      <c r="AX32" s="409" t="s">
        <v>570</v>
      </c>
    </row>
    <row r="33" spans="1:50">
      <c r="A33" s="6" t="s">
        <v>129</v>
      </c>
      <c r="O33" s="527" t="s">
        <v>644</v>
      </c>
      <c r="AX33" s="409" t="s">
        <v>571</v>
      </c>
    </row>
    <row r="34" spans="1:50">
      <c r="A34" s="6" t="s">
        <v>130</v>
      </c>
      <c r="O34" s="527" t="s">
        <v>645</v>
      </c>
      <c r="AX34" s="409" t="s">
        <v>572</v>
      </c>
    </row>
    <row r="35" spans="1:50">
      <c r="A35" s="6" t="s">
        <v>131</v>
      </c>
      <c r="O35" s="527" t="s">
        <v>646</v>
      </c>
      <c r="X35" s="527"/>
      <c r="Y35" s="527"/>
      <c r="AX35" s="409" t="s">
        <v>573</v>
      </c>
    </row>
    <row r="36" spans="1:50">
      <c r="A36" s="6" t="s">
        <v>95</v>
      </c>
      <c r="O36" s="527" t="s">
        <v>647</v>
      </c>
      <c r="AX36" s="409" t="s">
        <v>574</v>
      </c>
    </row>
    <row r="37" spans="1:50">
      <c r="A37" s="6" t="s">
        <v>96</v>
      </c>
      <c r="O37" s="527" t="s">
        <v>648</v>
      </c>
      <c r="AX37" s="409" t="s">
        <v>575</v>
      </c>
    </row>
    <row r="38" spans="1:50">
      <c r="A38" s="6" t="s">
        <v>97</v>
      </c>
      <c r="O38" s="527" t="s">
        <v>649</v>
      </c>
      <c r="AX38" s="409" t="s">
        <v>576</v>
      </c>
    </row>
    <row r="39" spans="1:50">
      <c r="A39" s="6" t="s">
        <v>98</v>
      </c>
      <c r="O39" s="527" t="s">
        <v>650</v>
      </c>
      <c r="AX39" s="409" t="s">
        <v>524</v>
      </c>
    </row>
    <row r="40" spans="1:50">
      <c r="A40" s="6" t="s">
        <v>99</v>
      </c>
      <c r="O40" s="527" t="s">
        <v>651</v>
      </c>
      <c r="AX40" s="409" t="s">
        <v>525</v>
      </c>
    </row>
    <row r="41" spans="1:50">
      <c r="A41" s="6" t="s">
        <v>100</v>
      </c>
      <c r="O41" s="527" t="s">
        <v>652</v>
      </c>
      <c r="AX41" s="409" t="s">
        <v>526</v>
      </c>
    </row>
    <row r="42" spans="1:50">
      <c r="A42" s="6" t="s">
        <v>132</v>
      </c>
      <c r="AX42" s="409" t="s">
        <v>527</v>
      </c>
    </row>
    <row r="43" spans="1:50">
      <c r="A43" s="6" t="s">
        <v>133</v>
      </c>
      <c r="AX43" s="409" t="s">
        <v>528</v>
      </c>
    </row>
    <row r="44" spans="1:50">
      <c r="A44" s="6" t="s">
        <v>134</v>
      </c>
      <c r="AX44" s="409" t="s">
        <v>529</v>
      </c>
    </row>
    <row r="45" spans="1:50">
      <c r="A45" s="6" t="s">
        <v>135</v>
      </c>
      <c r="AX45" s="409" t="s">
        <v>530</v>
      </c>
    </row>
    <row r="46" spans="1:50">
      <c r="A46" s="6" t="s">
        <v>136</v>
      </c>
      <c r="AX46" s="409" t="s">
        <v>531</v>
      </c>
    </row>
    <row r="47" spans="1:50">
      <c r="A47" s="6" t="s">
        <v>157</v>
      </c>
      <c r="AX47" s="409" t="s">
        <v>532</v>
      </c>
    </row>
    <row r="48" spans="1:50">
      <c r="A48" s="6" t="s">
        <v>158</v>
      </c>
      <c r="AX48" s="409" t="s">
        <v>533</v>
      </c>
    </row>
    <row r="49" spans="1:50">
      <c r="A49" s="6" t="s">
        <v>159</v>
      </c>
      <c r="AX49" s="409" t="s">
        <v>534</v>
      </c>
    </row>
    <row r="50" spans="1:50">
      <c r="A50" s="6" t="s">
        <v>137</v>
      </c>
      <c r="AX50" s="409" t="s">
        <v>535</v>
      </c>
    </row>
    <row r="51" spans="1:50">
      <c r="A51" s="6" t="s">
        <v>138</v>
      </c>
      <c r="AX51" s="409" t="s">
        <v>536</v>
      </c>
    </row>
    <row r="52" spans="1:50">
      <c r="A52" s="6" t="s">
        <v>139</v>
      </c>
      <c r="AX52" s="409" t="s">
        <v>537</v>
      </c>
    </row>
    <row r="53" spans="1:50">
      <c r="A53" s="6" t="s">
        <v>140</v>
      </c>
      <c r="X53" s="479"/>
      <c r="AX53" s="409" t="s">
        <v>538</v>
      </c>
    </row>
    <row r="54" spans="1:50">
      <c r="A54" s="6" t="s">
        <v>141</v>
      </c>
      <c r="X54" s="479"/>
      <c r="AX54" s="409" t="s">
        <v>539</v>
      </c>
    </row>
    <row r="55" spans="1:50">
      <c r="A55" s="6" t="s">
        <v>142</v>
      </c>
      <c r="X55" s="479"/>
      <c r="AX55" s="409" t="s">
        <v>540</v>
      </c>
    </row>
    <row r="56" spans="1:50">
      <c r="A56" s="6" t="s">
        <v>143</v>
      </c>
      <c r="X56" s="479"/>
      <c r="AX56" s="409" t="s">
        <v>541</v>
      </c>
    </row>
    <row r="57" spans="1:50">
      <c r="A57" s="6" t="s">
        <v>388</v>
      </c>
      <c r="X57" s="479"/>
      <c r="AX57" s="409" t="s">
        <v>542</v>
      </c>
    </row>
    <row r="58" spans="1:50">
      <c r="A58" s="6" t="s">
        <v>144</v>
      </c>
      <c r="X58" s="479"/>
      <c r="AX58" s="409" t="s">
        <v>543</v>
      </c>
    </row>
    <row r="59" spans="1:50">
      <c r="A59" s="6" t="s">
        <v>145</v>
      </c>
      <c r="X59" s="479"/>
      <c r="AX59" s="409" t="s">
        <v>544</v>
      </c>
    </row>
    <row r="60" spans="1:50">
      <c r="A60" s="6" t="s">
        <v>146</v>
      </c>
      <c r="X60" s="479"/>
      <c r="AX60" s="409" t="s">
        <v>545</v>
      </c>
    </row>
    <row r="61" spans="1:50">
      <c r="A61" s="6" t="s">
        <v>147</v>
      </c>
      <c r="X61" s="479"/>
      <c r="AX61" s="409" t="s">
        <v>546</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modCheckCyan">
    <tabColor indexed="47"/>
  </sheetPr>
  <dimension ref="A1:A123"/>
  <sheetViews>
    <sheetView showGridLines="0" workbookViewId="0"/>
  </sheetViews>
  <sheetFormatPr defaultRowHeight="11.25"/>
  <sheetData>
    <row r="1" spans="1:1">
      <c r="A1" s="1031">
        <f>IF('Форма 4.2.1 | Т-ТЭ | &gt;=25МВт'!$O$22="",1,0)</f>
        <v>1</v>
      </c>
    </row>
    <row r="2" spans="1:1">
      <c r="A2" s="1031">
        <f>IF('Форма 4.2.1 | Т-ТЭ | &gt;=25МВт'!$O$23="",1,0)</f>
        <v>1</v>
      </c>
    </row>
    <row r="3" spans="1:1">
      <c r="A3" s="1031">
        <f>IF('Форма 4.2.1 | Т-ТЭ | &gt;=25МВт'!$M$24="",1,0)</f>
        <v>1</v>
      </c>
    </row>
    <row r="4" spans="1:1">
      <c r="A4" s="1031">
        <f>IF('Форма 4.2.1 | Т-ТЭ | &gt;=25МВт'!$R$24="",1,0)</f>
        <v>1</v>
      </c>
    </row>
    <row r="5" spans="1:1">
      <c r="A5" s="1031">
        <f>IF('Форма 4.2.1 | Т-ТЭ | &gt;=25МВт'!$T$24="",1,0)</f>
        <v>1</v>
      </c>
    </row>
    <row r="6" spans="1:1">
      <c r="A6" s="1031">
        <f>IF('Форма 4.2.1 | Т-ТЭ | &gt;=25МВт'!$S$24="",1,0)</f>
        <v>0</v>
      </c>
    </row>
    <row r="7" spans="1:1">
      <c r="A7" s="1031">
        <f>IF('Форма 4.2.1 | Т-ТЭ | &gt;=25МВт'!$U$24="",1,0)</f>
        <v>0</v>
      </c>
    </row>
    <row r="8" spans="1:1">
      <c r="A8" s="1031">
        <f>IF('Форма 4.2.1 | Т-ТЭ | ТСО'!$O$22="",1,0)</f>
        <v>1</v>
      </c>
    </row>
    <row r="9" spans="1:1">
      <c r="A9" s="1031">
        <f>IF('Форма 4.2.1 | Т-ТЭ | ТСО'!$O$23="",1,0)</f>
        <v>1</v>
      </c>
    </row>
    <row r="10" spans="1:1">
      <c r="A10" s="1031">
        <f>IF('Форма 4.2.1 | Т-ТЭ | ТСО'!$M$24="",1,0)</f>
        <v>1</v>
      </c>
    </row>
    <row r="11" spans="1:1">
      <c r="A11" s="1031">
        <f>IF('Форма 4.2.1 | Т-ТЭ | ТСО'!$R$24="",1,0)</f>
        <v>1</v>
      </c>
    </row>
    <row r="12" spans="1:1">
      <c r="A12" s="1031">
        <f>IF('Форма 4.2.1 | Т-ТЭ | ТСО'!$T$24="",1,0)</f>
        <v>1</v>
      </c>
    </row>
    <row r="13" spans="1:1">
      <c r="A13" s="1031">
        <f>IF('Форма 4.2.1 | Т-ТЭ | ТСО'!$S$24="",1,0)</f>
        <v>0</v>
      </c>
    </row>
    <row r="14" spans="1:1">
      <c r="A14" s="1031">
        <f>IF('Форма 4.2.1 | Т-ТЭ | ТСО'!$U$24="",1,0)</f>
        <v>0</v>
      </c>
    </row>
    <row r="15" spans="1:1">
      <c r="A15" s="1031">
        <f>IF('Форма 4.2.1 | Т-ТЭ | потр'!$O$22="",1,0)</f>
        <v>1</v>
      </c>
    </row>
    <row r="16" spans="1:1">
      <c r="A16" s="1031">
        <f>IF('Форма 4.2.1 | Т-ТЭ | потр'!$O$23="",1,0)</f>
        <v>1</v>
      </c>
    </row>
    <row r="17" spans="1:1">
      <c r="A17" s="1031">
        <f>IF('Форма 4.2.1 | Т-ТЭ | потр'!$M$24="",1,0)</f>
        <v>1</v>
      </c>
    </row>
    <row r="18" spans="1:1">
      <c r="A18" s="1031">
        <f>IF('Форма 4.2.1 | Т-ТЭ | потр'!$R$24="",1,0)</f>
        <v>1</v>
      </c>
    </row>
    <row r="19" spans="1:1">
      <c r="A19" s="1031">
        <f>IF('Форма 4.2.1 | Т-ТЭ | потр'!$T$24="",1,0)</f>
        <v>1</v>
      </c>
    </row>
    <row r="20" spans="1:1">
      <c r="A20" s="1031">
        <f>IF('Форма 4.2.1 | Т-ТЭ | потр'!$S$24="",1,0)</f>
        <v>0</v>
      </c>
    </row>
    <row r="21" spans="1:1">
      <c r="A21" s="1031">
        <f>IF('Форма 4.2.1 | Т-ТЭ | потр'!$U$24="",1,0)</f>
        <v>0</v>
      </c>
    </row>
    <row r="22" spans="1:1">
      <c r="A22" s="1031">
        <f>IF('Форма 4.2.1 | Т-ТЭ | предел'!$O$24="",1,0)</f>
        <v>1</v>
      </c>
    </row>
    <row r="23" spans="1:1">
      <c r="A23" s="1031">
        <f>IF('Форма 4.2.1 | Т-ТЭ | предел'!$O$25="",1,0)</f>
        <v>1</v>
      </c>
    </row>
    <row r="24" spans="1:1">
      <c r="A24" s="1031">
        <f>IF('Форма 4.2.1 | Т-ТЭ | предел'!$M$26="",1,0)</f>
        <v>1</v>
      </c>
    </row>
    <row r="25" spans="1:1">
      <c r="A25" s="1031">
        <f>IF('Форма 4.2.1 | Т-ТЭ | предел'!$R$26="",1,0)</f>
        <v>1</v>
      </c>
    </row>
    <row r="26" spans="1:1">
      <c r="A26" s="1031">
        <f>IF('Форма 4.2.1 | Т-ТЭ | предел'!$T$26="",1,0)</f>
        <v>1</v>
      </c>
    </row>
    <row r="27" spans="1:1">
      <c r="A27" s="1031">
        <f>IF('Форма 4.2.1 | Т-ТЭ | предел'!$O$7="",1,0)</f>
        <v>0</v>
      </c>
    </row>
    <row r="28" spans="1:1">
      <c r="A28" s="1031">
        <f>IF('Форма 4.2.1 | Т-ТЭ | предел'!$S$26="",1,0)</f>
        <v>0</v>
      </c>
    </row>
    <row r="29" spans="1:1">
      <c r="A29" s="1031">
        <f>IF('Форма 4.2.1 | Т-ТЭ | предел'!$U$26="",1,0)</f>
        <v>0</v>
      </c>
    </row>
    <row r="30" spans="1:1">
      <c r="A30" s="1031">
        <f>IF('Форма 4.2.1 | Т-ТЭ | индикат'!$O$7="",1,0)</f>
        <v>1</v>
      </c>
    </row>
    <row r="31" spans="1:1">
      <c r="A31" s="1031">
        <f>IF('Форма 4.2.1 | Т-ТЭ | индикат'!$O$24="",1,0)</f>
        <v>1</v>
      </c>
    </row>
    <row r="32" spans="1:1">
      <c r="A32" s="1031">
        <f>IF('Форма 4.2.1 | Т-ТЭ | индикат'!$O$25="",1,0)</f>
        <v>1</v>
      </c>
    </row>
    <row r="33" spans="1:1">
      <c r="A33" s="1031">
        <f>IF('Форма 4.2.1 | Т-ТЭ | индикат'!$M$26="",1,0)</f>
        <v>1</v>
      </c>
    </row>
    <row r="34" spans="1:1">
      <c r="A34" s="1031">
        <f>IF('Форма 4.2.1 | Т-ТЭ | индикат'!$R$26="",1,0)</f>
        <v>1</v>
      </c>
    </row>
    <row r="35" spans="1:1">
      <c r="A35" s="1031">
        <f>IF('Форма 4.2.1 | Т-ТЭ | индикат'!$T$26="",1,0)</f>
        <v>1</v>
      </c>
    </row>
    <row r="36" spans="1:1">
      <c r="A36" s="1031">
        <f>IF('Форма 4.2.1 | Т-ТЭ | индикат'!$S$26="",1,0)</f>
        <v>0</v>
      </c>
    </row>
    <row r="37" spans="1:1">
      <c r="A37" s="1031">
        <f>IF('Форма 4.2.1 | Т-ТЭ | индикат'!$U$26="",1,0)</f>
        <v>0</v>
      </c>
    </row>
    <row r="38" spans="1:1">
      <c r="A38" s="1031">
        <f>IF('Форма 4.2.1 | Резерв мощности'!$O$22="",1,0)</f>
        <v>1</v>
      </c>
    </row>
    <row r="39" spans="1:1">
      <c r="A39" s="1031">
        <f>IF('Форма 4.2.1 | Резерв мощности'!$O$23="",1,0)</f>
        <v>1</v>
      </c>
    </row>
    <row r="40" spans="1:1">
      <c r="A40" s="1031">
        <f>IF('Форма 4.2.1 | Резерв мощности'!$M$24="",1,0)</f>
        <v>1</v>
      </c>
    </row>
    <row r="41" spans="1:1">
      <c r="A41" s="1031">
        <f>IF('Форма 4.2.1 | Резерв мощности'!$O$24="",1,0)</f>
        <v>1</v>
      </c>
    </row>
    <row r="42" spans="1:1">
      <c r="A42" s="1031">
        <f>IF('Форма 4.2.1 | Резерв мощности'!$R$24="",1,0)</f>
        <v>1</v>
      </c>
    </row>
    <row r="43" spans="1:1">
      <c r="A43" s="1031">
        <f>IF('Форма 4.2.1 | Резерв мощности'!$T$24="",1,0)</f>
        <v>1</v>
      </c>
    </row>
    <row r="44" spans="1:1">
      <c r="A44" s="1031">
        <f>IF('Форма 4.2.1 | Резерв мощности'!$S$24="",1,0)</f>
        <v>0</v>
      </c>
    </row>
    <row r="45" spans="1:1">
      <c r="A45" s="1031">
        <f>IF('Форма 4.2.1 | Резерв мощности'!$U$24="",1,0)</f>
        <v>0</v>
      </c>
    </row>
    <row r="46" spans="1:1">
      <c r="A46" s="1031">
        <f>IF('Форма 4.2.2 | Т-ТН'!$O$23="",1,0)</f>
        <v>1</v>
      </c>
    </row>
    <row r="47" spans="1:1">
      <c r="A47" s="1031">
        <f>IF('Форма 4.2.2 | Т-ТН'!$M$24="",1,0)</f>
        <v>1</v>
      </c>
    </row>
    <row r="48" spans="1:1">
      <c r="A48" s="1031">
        <f>IF('Форма 4.2.2 | Т-ТН'!$R$24="",1,0)</f>
        <v>1</v>
      </c>
    </row>
    <row r="49" spans="1:1">
      <c r="A49" s="1031">
        <f>IF('Форма 4.2.2 | Т-ТН'!$T$24="",1,0)</f>
        <v>1</v>
      </c>
    </row>
    <row r="50" spans="1:1">
      <c r="A50" s="1031">
        <f>IF('Форма 4.2.2 | Т-ТН'!$S$24="",1,0)</f>
        <v>0</v>
      </c>
    </row>
    <row r="51" spans="1:1">
      <c r="A51" s="1031">
        <f>IF('Форма 4.2.2 | Т-ТН'!$U$24="",1,0)</f>
        <v>0</v>
      </c>
    </row>
    <row r="52" spans="1:1">
      <c r="A52" s="1031">
        <f>IF('Форма 4.2.2 | Т-передача ТЭ'!$O$23="",1,0)</f>
        <v>1</v>
      </c>
    </row>
    <row r="53" spans="1:1">
      <c r="A53" s="1031">
        <f>IF('Форма 4.2.2 | Т-передача ТЭ'!$M$24="",1,0)</f>
        <v>1</v>
      </c>
    </row>
    <row r="54" spans="1:1">
      <c r="A54" s="1031">
        <f>IF('Форма 4.2.2 | Т-передача ТЭ'!$R$24="",1,0)</f>
        <v>1</v>
      </c>
    </row>
    <row r="55" spans="1:1">
      <c r="A55" s="1031">
        <f>IF('Форма 4.2.2 | Т-передача ТЭ'!$T$24="",1,0)</f>
        <v>1</v>
      </c>
    </row>
    <row r="56" spans="1:1">
      <c r="A56" s="1031">
        <f>IF('Форма 4.2.2 | Т-передача ТЭ'!$S$24="",1,0)</f>
        <v>0</v>
      </c>
    </row>
    <row r="57" spans="1:1">
      <c r="A57" s="1031">
        <f>IF('Форма 4.2.2 | Т-передача ТЭ'!$U$24="",1,0)</f>
        <v>0</v>
      </c>
    </row>
    <row r="58" spans="1:1">
      <c r="A58" s="1031">
        <f>IF('Форма 4.2.2 | Т-передача ТН'!$O$23="",1,0)</f>
        <v>1</v>
      </c>
    </row>
    <row r="59" spans="1:1">
      <c r="A59" s="1031">
        <f>IF('Форма 4.2.2 | Т-передача ТН'!$M$24="",1,0)</f>
        <v>1</v>
      </c>
    </row>
    <row r="60" spans="1:1">
      <c r="A60" s="1031">
        <f>IF('Форма 4.2.2 | Т-передача ТН'!$R$24="",1,0)</f>
        <v>1</v>
      </c>
    </row>
    <row r="61" spans="1:1">
      <c r="A61" s="1031">
        <f>IF('Форма 4.2.2 | Т-передача ТН'!$T$24="",1,0)</f>
        <v>1</v>
      </c>
    </row>
    <row r="62" spans="1:1">
      <c r="A62" s="1031">
        <f>IF('Форма 4.2.2 | Т-передача ТН'!$S$24="",1,0)</f>
        <v>0</v>
      </c>
    </row>
    <row r="63" spans="1:1">
      <c r="A63" s="1031">
        <f>IF('Форма 4.2.2 | Т-передача ТН'!$U$24="",1,0)</f>
        <v>0</v>
      </c>
    </row>
    <row r="64" spans="1:1">
      <c r="A64" s="1031">
        <f>IF('Форма 4.2.3 | Т-гор.вода'!$O$23="",1,0)</f>
        <v>1</v>
      </c>
    </row>
    <row r="65" spans="1:1">
      <c r="A65" s="1031">
        <f>IF('Форма 4.2.3 | Т-гор.вода'!$M$24="",1,0)</f>
        <v>0</v>
      </c>
    </row>
    <row r="66" spans="1:1">
      <c r="A66" s="1031">
        <f>IF('Форма 4.2.3 | Т-гор.вода'!$W$24="",1,0)</f>
        <v>1</v>
      </c>
    </row>
    <row r="67" spans="1:1">
      <c r="A67" s="1031">
        <f>IF('Форма 4.2.3 | Т-гор.вода'!$Y$24="",1,0)</f>
        <v>1</v>
      </c>
    </row>
    <row r="68" spans="1:1">
      <c r="A68" s="1031">
        <f>IF('Форма 4.2.3 | Т-гор.вода'!$M$25="",1,0)</f>
        <v>1</v>
      </c>
    </row>
    <row r="69" spans="1:1">
      <c r="A69" s="1031">
        <f>IF('Форма 4.2.3 | Т-гор.вода'!$X$24="",1,0)</f>
        <v>0</v>
      </c>
    </row>
    <row r="70" spans="1:1">
      <c r="A70" s="1031">
        <f>IF('Форма 4.2.3 | Т-гор.вода'!$Z$24="",1,0)</f>
        <v>0</v>
      </c>
    </row>
    <row r="71" spans="1:1">
      <c r="A71" s="1031">
        <f>IF('Форма 4.2.4 | Т-подкл'!$AB$23="",1,0)</f>
        <v>0</v>
      </c>
    </row>
    <row r="72" spans="1:1">
      <c r="A72" s="1031">
        <f>IF('Форма 4.2.4 | Т-подкл'!$AD$23="",1,0)</f>
        <v>0</v>
      </c>
    </row>
    <row r="73" spans="1:1">
      <c r="A73" s="1031">
        <f>IF('Форма 4.2.4 | Т-подкл'!$N$23="",1,0)</f>
        <v>0</v>
      </c>
    </row>
    <row r="74" spans="1:1">
      <c r="A74" s="1031">
        <f>IF('Форма 4.2.4 | Т-подкл'!$R$23="",1,0)</f>
        <v>0</v>
      </c>
    </row>
    <row r="75" spans="1:1">
      <c r="A75" s="1031">
        <f>IF('Форма 4.2.4 | Т-подкл'!$V$23="",1,0)</f>
        <v>0</v>
      </c>
    </row>
    <row r="76" spans="1:1">
      <c r="A76" s="1031">
        <f>IF('Форма 4.2.4 | Т-подкл'!$AC$23="",1,0)</f>
        <v>0</v>
      </c>
    </row>
    <row r="77" spans="1:1">
      <c r="A77" s="1031">
        <f>IF('Форма 4.2.4 | Т-подкл'!$AE$23="",1,0)</f>
        <v>0</v>
      </c>
    </row>
    <row r="78" spans="1:1">
      <c r="A78" s="1031">
        <f>IF('Форма 4.2.5 | Т-подкл(инд)'!$M$23="",1,0)</f>
        <v>1</v>
      </c>
    </row>
    <row r="79" spans="1:1">
      <c r="A79" s="1031">
        <f>IF('Форма 4.2.5 | Т-подкл(инд)'!$P$23="",1,0)</f>
        <v>1</v>
      </c>
    </row>
    <row r="80" spans="1:1">
      <c r="A80" s="1031">
        <f>IF('Форма 4.2.5 | Т-подкл(инд)'!$Q$23="",1,0)</f>
        <v>1</v>
      </c>
    </row>
    <row r="81" spans="1:1">
      <c r="A81" s="1031">
        <f>IF('Форма 4.2.5 | Т-подкл(инд)'!$R$23="",1,0)</f>
        <v>1</v>
      </c>
    </row>
    <row r="82" spans="1:1">
      <c r="A82" s="1031">
        <f>IF('Форма 4.2.5 | Т-подкл(инд)'!$S$23="",1,0)</f>
        <v>1</v>
      </c>
    </row>
    <row r="83" spans="1:1">
      <c r="A83" s="1031">
        <f>IF('Форма 4.2.5 | Т-подкл(инд)'!$T$23="",1,0)</f>
        <v>0</v>
      </c>
    </row>
    <row r="84" spans="1:1">
      <c r="A84" s="1031">
        <f>IF('Форма 4.2.5 | Т-подкл(инд)'!$V$23="",1,0)</f>
        <v>0</v>
      </c>
    </row>
    <row r="85" spans="1:1">
      <c r="A85" s="1031">
        <f>IF('Форма 4.7'!$E$12="",1,0)</f>
        <v>0</v>
      </c>
    </row>
    <row r="86" spans="1:1">
      <c r="A86" s="1031">
        <f>IF('Форма 4.7'!$F$12="",1,0)</f>
        <v>0</v>
      </c>
    </row>
    <row r="87" spans="1:1">
      <c r="A87" s="1031">
        <f>IF('Форма 4.8'!$G$11="",1,0)</f>
        <v>0</v>
      </c>
    </row>
    <row r="88" spans="1:1">
      <c r="A88" s="1031">
        <f>IF('Форма 4.8'!$G$12="",1,0)</f>
        <v>0</v>
      </c>
    </row>
    <row r="89" spans="1:1">
      <c r="A89" s="1031">
        <f>IF('Форма 4.8'!$H$12="",1,0)</f>
        <v>0</v>
      </c>
    </row>
    <row r="90" spans="1:1">
      <c r="A90" s="1031">
        <f>IF('Форма 4.8'!$H$13="",1,0)</f>
        <v>0</v>
      </c>
    </row>
    <row r="91" spans="1:1">
      <c r="A91" s="1031">
        <f>IF('Форма 4.8'!$E$15="",1,0)</f>
        <v>0</v>
      </c>
    </row>
    <row r="92" spans="1:1">
      <c r="A92" s="1031">
        <f>IF('Форма 4.8'!$H$15="",1,0)</f>
        <v>0</v>
      </c>
    </row>
    <row r="93" spans="1:1">
      <c r="A93" s="1031">
        <f>IF('Форма 4.8'!$G$18="",1,0)</f>
        <v>0</v>
      </c>
    </row>
    <row r="94" spans="1:1">
      <c r="A94" s="1031">
        <f>IF('Форма 4.8'!$G$22="",1,0)</f>
        <v>0</v>
      </c>
    </row>
    <row r="95" spans="1:1">
      <c r="A95" s="1031">
        <f>IF('Форма 4.8'!$G$25="",1,0)</f>
        <v>0</v>
      </c>
    </row>
    <row r="96" spans="1:1">
      <c r="A96" s="1031">
        <f>IF('Форма 4.8'!$E$31="",1,0)</f>
        <v>0</v>
      </c>
    </row>
    <row r="97" spans="1:1">
      <c r="A97" s="1031">
        <f>IF('Форма 4.8'!$H$31="",1,0)</f>
        <v>0</v>
      </c>
    </row>
    <row r="98" spans="1:1">
      <c r="A98" s="1031">
        <f>IF('Форма 4.8'!$G$28="",1,0)</f>
        <v>0</v>
      </c>
    </row>
    <row r="99" spans="1:1">
      <c r="A99" s="1031">
        <f>IF('Форма 1.0.2'!$E$12="",1,0)</f>
        <v>1</v>
      </c>
    </row>
    <row r="100" spans="1:1">
      <c r="A100" s="1031">
        <f>IF('Форма 1.0.2'!$F$12="",1,0)</f>
        <v>1</v>
      </c>
    </row>
    <row r="101" spans="1:1">
      <c r="A101" s="1031">
        <f>IF('Форма 1.0.2'!$G$12="",1,0)</f>
        <v>1</v>
      </c>
    </row>
    <row r="102" spans="1:1">
      <c r="A102" s="1031">
        <f>IF('Форма 1.0.2'!$H$12="",1,0)</f>
        <v>1</v>
      </c>
    </row>
    <row r="103" spans="1:1">
      <c r="A103" s="1031">
        <f>IF('Форма 1.0.2'!$I$12="",1,0)</f>
        <v>1</v>
      </c>
    </row>
    <row r="104" spans="1:1">
      <c r="A104" s="1031">
        <f>IF('Форма 1.0.2'!$J$12="",1,0)</f>
        <v>1</v>
      </c>
    </row>
    <row r="105" spans="1:1">
      <c r="A105" s="1031">
        <f>IF('Сведения об изменении'!$E$12="",1,0)</f>
        <v>1</v>
      </c>
    </row>
    <row r="106" spans="1:1">
      <c r="A106" s="1099">
        <f>IF('Форма 4.7'!$F$19="",1,0)</f>
        <v>0</v>
      </c>
    </row>
    <row r="107" spans="1:1">
      <c r="A107" s="1099">
        <f>IF('Форма 4.7'!$E$19="",1,0)</f>
        <v>0</v>
      </c>
    </row>
    <row r="108" spans="1:1">
      <c r="A108" s="1099">
        <f>IF(Территории!$E$12="",1,0)</f>
        <v>0</v>
      </c>
    </row>
    <row r="109" spans="1:1">
      <c r="A109" s="1099">
        <f>IF('Перечень тарифов'!$E$21="",1,0)</f>
        <v>0</v>
      </c>
    </row>
    <row r="110" spans="1:1">
      <c r="A110" s="1099">
        <f>IF('Перечень тарифов'!$F$21="",1,0)</f>
        <v>0</v>
      </c>
    </row>
    <row r="111" spans="1:1">
      <c r="A111" s="1099">
        <f>IF('Перечень тарифов'!$K$21="",1,0)</f>
        <v>0</v>
      </c>
    </row>
    <row r="112" spans="1:1">
      <c r="A112" s="1099">
        <f>IF('Перечень тарифов'!$O$21="",1,0)</f>
        <v>0</v>
      </c>
    </row>
    <row r="113" spans="1:1">
      <c r="A113" s="1099">
        <f>IF('Перечень тарифов'!$S$21="",1,0)</f>
        <v>0</v>
      </c>
    </row>
    <row r="114" spans="1:1">
      <c r="A114" s="1099">
        <f>IF('Перечень тарифов'!$G$21="",1,0)</f>
        <v>0</v>
      </c>
    </row>
    <row r="115" spans="1:1">
      <c r="A115" s="1099">
        <f>IF('Форма 4.2.4 | Т-подкл'!$Q$23="",1,0)</f>
        <v>0</v>
      </c>
    </row>
    <row r="116" spans="1:1">
      <c r="A116" s="1099">
        <f>IF('Форма 4.7'!$E$13="",1,0)</f>
        <v>0</v>
      </c>
    </row>
    <row r="117" spans="1:1">
      <c r="A117" s="1099">
        <f>IF('Форма 4.7'!$F$13="",1,0)</f>
        <v>0</v>
      </c>
    </row>
    <row r="118" spans="1:1">
      <c r="A118" s="1099">
        <f>IF('Форма 4.7'!$E$14="",1,0)</f>
        <v>0</v>
      </c>
    </row>
    <row r="119" spans="1:1">
      <c r="A119" s="1099">
        <f>IF('Форма 4.7'!$F$14="",1,0)</f>
        <v>0</v>
      </c>
    </row>
    <row r="120" spans="1:1">
      <c r="A120" s="1099">
        <f>IF('Форма 4.7'!$E$15="",1,0)</f>
        <v>0</v>
      </c>
    </row>
    <row r="121" spans="1:1">
      <c r="A121" s="1099">
        <f>IF('Форма 4.7'!$F$15="",1,0)</f>
        <v>0</v>
      </c>
    </row>
    <row r="122" spans="1:1">
      <c r="A122" s="1099">
        <f>IF('Форма 4.7'!$E$16="",1,0)</f>
        <v>0</v>
      </c>
    </row>
    <row r="123" spans="1:1">
      <c r="A123" s="1099">
        <f>IF('Форма 4.7'!$F$16="",1,0)</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REESTR_LINK">
    <tabColor indexed="47"/>
  </sheetPr>
  <dimension ref="A1:C3"/>
  <sheetViews>
    <sheetView showGridLines="0" zoomScaleNormal="100" workbookViewId="0"/>
  </sheetViews>
  <sheetFormatPr defaultRowHeight="11.25"/>
  <cols>
    <col min="1" max="16384" width="9.140625" style="1113"/>
  </cols>
  <sheetData>
    <row r="1" spans="1:3">
      <c r="A1" s="1113" t="s">
        <v>513</v>
      </c>
      <c r="B1" s="1113" t="s">
        <v>514</v>
      </c>
      <c r="C1" s="1113" t="s">
        <v>67</v>
      </c>
    </row>
    <row r="2" spans="1:3">
      <c r="A2" s="1113">
        <v>4189678</v>
      </c>
      <c r="B2" s="1113" t="s">
        <v>1673</v>
      </c>
      <c r="C2" s="1113" t="s">
        <v>1674</v>
      </c>
    </row>
    <row r="3" spans="1:3">
      <c r="A3" s="1113">
        <v>4190415</v>
      </c>
      <c r="B3" s="1113" t="s">
        <v>1675</v>
      </c>
      <c r="C3" s="1113" t="s">
        <v>1674</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REESTR_DS">
    <tabColor rgb="FFFFCC99"/>
  </sheetPr>
  <dimension ref="B3:B6"/>
  <sheetViews>
    <sheetView showGridLines="0" zoomScaleNormal="100" workbookViewId="0"/>
  </sheetViews>
  <sheetFormatPr defaultRowHeight="11.25"/>
  <cols>
    <col min="1" max="1" width="9.140625" style="258"/>
    <col min="2" max="2" width="66" style="258" customWidth="1"/>
    <col min="3" max="16384" width="9.140625" style="258"/>
  </cols>
  <sheetData>
    <row r="3" spans="2:2">
      <c r="B3" s="352" t="s">
        <v>2278</v>
      </c>
    </row>
    <row r="4" spans="2:2">
      <c r="B4" s="352" t="s">
        <v>517</v>
      </c>
    </row>
    <row r="5" spans="2:2">
      <c r="B5" s="352" t="s">
        <v>518</v>
      </c>
    </row>
    <row r="6" spans="2:2">
      <c r="B6" s="352" t="s">
        <v>519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modfrmRezimChoose">
    <tabColor indexed="47"/>
  </sheetPr>
  <dimension ref="A1"/>
  <sheetViews>
    <sheetView showGridLines="0" zoomScaleNormal="85" workbookViewId="0"/>
  </sheetViews>
  <sheetFormatPr defaultRowHeight="11.25"/>
  <cols>
    <col min="1" max="1" width="9.140625" style="289"/>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sheetPr codeName="modSheetMain">
    <tabColor rgb="FFFFCC99"/>
  </sheetPr>
  <dimension ref="A1:E8"/>
  <sheetViews>
    <sheetView showGridLines="0" zoomScaleNormal="100" workbookViewId="0"/>
  </sheetViews>
  <sheetFormatPr defaultRowHeight="15"/>
  <cols>
    <col min="1" max="1" width="38.42578125" style="227" customWidth="1"/>
    <col min="2" max="16384" width="9.140625" style="227"/>
  </cols>
  <sheetData>
    <row r="1" spans="1:5">
      <c r="A1" s="228" t="s">
        <v>392</v>
      </c>
      <c r="B1" s="228" t="s">
        <v>393</v>
      </c>
      <c r="C1" s="228"/>
      <c r="D1" s="228"/>
      <c r="E1" s="228"/>
    </row>
    <row r="2" spans="1:5">
      <c r="A2" s="228"/>
      <c r="B2" s="228"/>
      <c r="C2" s="228"/>
      <c r="D2" s="228"/>
      <c r="E2" s="228"/>
    </row>
    <row r="3" spans="1:5">
      <c r="A3" s="228"/>
      <c r="B3" s="228"/>
      <c r="C3" s="228"/>
      <c r="D3" s="228"/>
      <c r="E3" s="228"/>
    </row>
    <row r="4" spans="1:5">
      <c r="A4" s="228"/>
      <c r="B4" s="228"/>
      <c r="C4" s="228"/>
      <c r="D4" s="228"/>
      <c r="E4" s="228"/>
    </row>
    <row r="5" spans="1:5">
      <c r="A5" s="228"/>
      <c r="B5" s="228"/>
      <c r="C5" s="228"/>
      <c r="D5" s="228"/>
      <c r="E5" s="228"/>
    </row>
    <row r="6" spans="1:5">
      <c r="A6" s="228"/>
      <c r="B6" s="228"/>
      <c r="C6" s="228"/>
      <c r="D6" s="228"/>
      <c r="E6" s="228"/>
    </row>
    <row r="7" spans="1:5">
      <c r="A7" s="228"/>
      <c r="B7" s="228"/>
      <c r="C7" s="228"/>
      <c r="D7" s="228"/>
      <c r="E7" s="228"/>
    </row>
    <row r="8" spans="1:5">
      <c r="A8" s="228"/>
      <c r="B8" s="228"/>
      <c r="C8" s="228"/>
      <c r="D8" s="228"/>
      <c r="E8" s="228"/>
    </row>
  </sheetData>
  <sheetProtection formatColumns="0" formatRows="0"/>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REESTR_VT">
    <tabColor indexed="47"/>
  </sheetPr>
  <dimension ref="A1:B12"/>
  <sheetViews>
    <sheetView showGridLines="0" zoomScaleNormal="100" workbookViewId="0"/>
  </sheetViews>
  <sheetFormatPr defaultRowHeight="11.25"/>
  <cols>
    <col min="1" max="1" width="9.140625" style="1113"/>
    <col min="2" max="2" width="65.28515625" style="1113" customWidth="1"/>
    <col min="3" max="3" width="41" style="1113" customWidth="1"/>
    <col min="4" max="16384" width="9.140625" style="1113"/>
  </cols>
  <sheetData>
    <row r="1" spans="1:2">
      <c r="A1" s="1113" t="s">
        <v>330</v>
      </c>
      <c r="B1" s="1113" t="s">
        <v>331</v>
      </c>
    </row>
    <row r="2" spans="1:2">
      <c r="A2" s="1113">
        <v>4213775</v>
      </c>
      <c r="B2" s="1113" t="s">
        <v>613</v>
      </c>
    </row>
    <row r="3" spans="1:2">
      <c r="A3" s="1113">
        <v>4213784</v>
      </c>
      <c r="B3" s="1113" t="s">
        <v>772</v>
      </c>
    </row>
    <row r="4" spans="1:2">
      <c r="A4" s="1113">
        <v>4213781</v>
      </c>
      <c r="B4" s="1113" t="s">
        <v>771</v>
      </c>
    </row>
    <row r="5" spans="1:2">
      <c r="A5" s="1113">
        <v>4213776</v>
      </c>
      <c r="B5" s="1113" t="s">
        <v>614</v>
      </c>
    </row>
    <row r="6" spans="1:2">
      <c r="A6" s="1113">
        <v>4213777</v>
      </c>
      <c r="B6" s="1113" t="s">
        <v>615</v>
      </c>
    </row>
    <row r="7" spans="1:2">
      <c r="A7" s="1113">
        <v>4238670</v>
      </c>
      <c r="B7" s="1113" t="s">
        <v>762</v>
      </c>
    </row>
    <row r="8" spans="1:2">
      <c r="A8" s="1113">
        <v>4213778</v>
      </c>
      <c r="B8" s="1113" t="s">
        <v>616</v>
      </c>
    </row>
    <row r="9" spans="1:2">
      <c r="A9" s="1113">
        <v>4213780</v>
      </c>
      <c r="B9" s="1113" t="s">
        <v>617</v>
      </c>
    </row>
    <row r="10" spans="1:2">
      <c r="A10" s="1113">
        <v>4213779</v>
      </c>
      <c r="B10" s="1113" t="s">
        <v>620</v>
      </c>
    </row>
    <row r="11" spans="1:2">
      <c r="A11" s="1113">
        <v>4213783</v>
      </c>
      <c r="B11" s="1113" t="s">
        <v>619</v>
      </c>
    </row>
    <row r="12" spans="1:2">
      <c r="A12" s="1113">
        <v>4213782</v>
      </c>
      <c r="B12" s="1113" t="s">
        <v>618</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REESTR_VED">
    <tabColor indexed="47"/>
  </sheetPr>
  <dimension ref="A1:B11"/>
  <sheetViews>
    <sheetView showGridLines="0" zoomScaleNormal="100" workbookViewId="0"/>
  </sheetViews>
  <sheetFormatPr defaultRowHeight="11.25"/>
  <cols>
    <col min="1" max="1" width="9.140625" style="1113"/>
    <col min="2" max="2" width="65.28515625" style="1113" customWidth="1"/>
    <col min="3" max="3" width="41" style="1113" customWidth="1"/>
    <col min="4" max="16384" width="9.140625" style="1113"/>
  </cols>
  <sheetData>
    <row r="1" spans="1:2">
      <c r="A1" s="1113" t="s">
        <v>330</v>
      </c>
      <c r="B1" s="1113" t="s">
        <v>332</v>
      </c>
    </row>
    <row r="2" spans="1:2">
      <c r="A2" s="1113">
        <v>4190064</v>
      </c>
      <c r="B2" s="1113" t="s">
        <v>1663</v>
      </c>
    </row>
    <row r="3" spans="1:2">
      <c r="A3" s="1113">
        <v>4190065</v>
      </c>
      <c r="B3" s="1113" t="s">
        <v>1664</v>
      </c>
    </row>
    <row r="4" spans="1:2">
      <c r="A4" s="1113">
        <v>4190066</v>
      </c>
      <c r="B4" s="1113" t="s">
        <v>1665</v>
      </c>
    </row>
    <row r="5" spans="1:2">
      <c r="A5" s="1113">
        <v>4190067</v>
      </c>
      <c r="B5" s="1113" t="s">
        <v>1666</v>
      </c>
    </row>
    <row r="6" spans="1:2">
      <c r="A6" s="1113">
        <v>4190068</v>
      </c>
      <c r="B6" s="1113" t="s">
        <v>1667</v>
      </c>
    </row>
    <row r="7" spans="1:2">
      <c r="A7" s="1113">
        <v>4190069</v>
      </c>
      <c r="B7" s="1113" t="s">
        <v>1668</v>
      </c>
    </row>
    <row r="8" spans="1:2">
      <c r="A8" s="1113">
        <v>4190070</v>
      </c>
      <c r="B8" s="1113" t="s">
        <v>1669</v>
      </c>
    </row>
    <row r="9" spans="1:2">
      <c r="A9" s="1113">
        <v>4190071</v>
      </c>
      <c r="B9" s="1113" t="s">
        <v>1670</v>
      </c>
    </row>
    <row r="10" spans="1:2">
      <c r="A10" s="1113">
        <v>4190072</v>
      </c>
      <c r="B10" s="1113" t="s">
        <v>1671</v>
      </c>
    </row>
    <row r="11" spans="1:2">
      <c r="A11" s="1113">
        <v>4190073</v>
      </c>
      <c r="B11" s="1113" t="s">
        <v>1672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1"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1" hidden="1" customWidth="1"/>
    <col min="14" max="16" width="9.140625" style="211" hidden="1" customWidth="1"/>
    <col min="17" max="17" width="25.7109375" style="358" hidden="1" customWidth="1"/>
    <col min="18" max="18" width="14.42578125" style="211" hidden="1" customWidth="1"/>
    <col min="19" max="22" width="9.140625" style="355"/>
    <col min="23" max="16384" width="9.140625" style="36"/>
  </cols>
  <sheetData>
    <row r="1" spans="1:256" s="202" customFormat="1" ht="16.5" hidden="1" customHeight="1">
      <c r="C1" s="349"/>
      <c r="H1" s="349"/>
      <c r="I1" s="349"/>
      <c r="J1" s="349"/>
      <c r="K1" s="349" t="s">
        <v>516</v>
      </c>
      <c r="L1" s="359" t="s">
        <v>401</v>
      </c>
      <c r="M1" s="394" t="s">
        <v>515</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29"/>
      <c r="D3" s="100"/>
      <c r="E3" s="100"/>
      <c r="F3" s="100"/>
      <c r="G3" s="100"/>
      <c r="H3" s="100"/>
      <c r="I3" s="100"/>
      <c r="J3" s="100"/>
      <c r="K3" s="100"/>
      <c r="L3" s="232"/>
      <c r="M3" s="211"/>
      <c r="N3" s="211"/>
      <c r="O3" s="211"/>
      <c r="P3" s="211"/>
      <c r="Q3" s="358"/>
      <c r="R3" s="211"/>
      <c r="S3" s="355"/>
      <c r="T3" s="355"/>
      <c r="U3" s="355"/>
      <c r="V3" s="355"/>
    </row>
    <row r="4" spans="1:256" s="126" customFormat="1" ht="22.5">
      <c r="A4" s="125"/>
      <c r="B4" s="36"/>
      <c r="C4" s="229"/>
      <c r="D4" s="1158" t="s">
        <v>397</v>
      </c>
      <c r="E4" s="1159"/>
      <c r="F4" s="1159"/>
      <c r="G4" s="1159"/>
      <c r="H4" s="1160"/>
      <c r="I4" s="434"/>
      <c r="M4" s="211"/>
      <c r="N4" s="211"/>
      <c r="O4" s="211"/>
      <c r="P4" s="211"/>
      <c r="Q4" s="358"/>
      <c r="R4" s="211"/>
      <c r="S4" s="355"/>
      <c r="T4" s="355"/>
      <c r="U4" s="355"/>
      <c r="V4" s="355"/>
    </row>
    <row r="5" spans="1:256" s="126" customFormat="1" ht="3" hidden="1" customHeight="1">
      <c r="A5" s="125"/>
      <c r="B5" s="36"/>
      <c r="C5" s="229"/>
      <c r="D5" s="100"/>
      <c r="E5" s="100"/>
      <c r="F5" s="100"/>
      <c r="G5" s="100"/>
      <c r="H5" s="233"/>
      <c r="I5" s="233"/>
      <c r="J5" s="233"/>
      <c r="K5" s="233"/>
      <c r="L5" s="234"/>
      <c r="M5" s="211"/>
      <c r="N5" s="211"/>
      <c r="O5" s="211"/>
      <c r="P5" s="211"/>
      <c r="Q5" s="358"/>
      <c r="R5" s="211"/>
      <c r="S5" s="355"/>
      <c r="T5" s="355"/>
      <c r="U5" s="355"/>
      <c r="V5" s="355"/>
    </row>
    <row r="6" spans="1:256" s="126" customFormat="1" ht="20.100000000000001" hidden="1" customHeight="1">
      <c r="A6" s="235"/>
      <c r="B6" s="235"/>
      <c r="C6" s="229"/>
      <c r="D6" s="1161"/>
      <c r="E6" s="1161"/>
      <c r="F6" s="1162" t="s">
        <v>84</v>
      </c>
      <c r="G6" s="1162"/>
      <c r="H6" s="233"/>
      <c r="I6" s="233"/>
      <c r="J6" s="236"/>
      <c r="K6" s="237"/>
      <c r="L6" s="237"/>
      <c r="M6" s="211"/>
      <c r="N6" s="211"/>
      <c r="O6" s="211"/>
      <c r="P6" s="211"/>
      <c r="Q6" s="358"/>
      <c r="R6" s="211"/>
      <c r="S6" s="355"/>
      <c r="T6" s="355"/>
      <c r="U6" s="355"/>
      <c r="V6" s="355"/>
    </row>
    <row r="7" spans="1:256" ht="3" customHeight="1"/>
    <row r="8" spans="1:256" s="126" customFormat="1">
      <c r="A8" s="125"/>
      <c r="B8" s="36"/>
      <c r="C8" s="229"/>
      <c r="D8" s="1149" t="s">
        <v>16</v>
      </c>
      <c r="E8" s="1149"/>
      <c r="F8" s="1149" t="s">
        <v>398</v>
      </c>
      <c r="G8" s="1149"/>
      <c r="H8" s="1149"/>
      <c r="I8" s="1163" t="s">
        <v>399</v>
      </c>
      <c r="J8" s="1163"/>
      <c r="K8" s="1163"/>
      <c r="L8" s="1163"/>
      <c r="M8" s="211"/>
      <c r="N8" s="211"/>
      <c r="O8" s="211"/>
      <c r="P8" s="211"/>
      <c r="Q8" s="358"/>
      <c r="R8" s="211"/>
      <c r="S8" s="355"/>
      <c r="T8" s="355"/>
      <c r="U8" s="355"/>
      <c r="V8" s="355"/>
    </row>
    <row r="9" spans="1:256" s="126" customFormat="1" ht="20.25" customHeight="1">
      <c r="A9" s="125"/>
      <c r="B9" s="36"/>
      <c r="C9" s="229"/>
      <c r="D9" s="239" t="s">
        <v>92</v>
      </c>
      <c r="E9" s="239" t="s">
        <v>400</v>
      </c>
      <c r="F9" s="1154" t="s">
        <v>92</v>
      </c>
      <c r="G9" s="1155"/>
      <c r="H9" s="240" t="s">
        <v>400</v>
      </c>
      <c r="I9" s="1156" t="s">
        <v>92</v>
      </c>
      <c r="J9" s="1156"/>
      <c r="K9" s="240" t="s">
        <v>400</v>
      </c>
      <c r="L9" s="240" t="s">
        <v>401</v>
      </c>
      <c r="M9" s="211"/>
      <c r="N9" s="211"/>
      <c r="O9" s="211"/>
      <c r="P9" s="211"/>
      <c r="Q9" s="358"/>
      <c r="R9" s="211"/>
      <c r="S9" s="355"/>
      <c r="T9" s="355"/>
      <c r="U9" s="355"/>
      <c r="V9" s="355"/>
    </row>
    <row r="10" spans="1:256" ht="12" customHeight="1">
      <c r="C10" s="248"/>
      <c r="D10" s="353" t="s">
        <v>93</v>
      </c>
      <c r="E10" s="353" t="s">
        <v>49</v>
      </c>
      <c r="F10" s="1157" t="s">
        <v>50</v>
      </c>
      <c r="G10" s="1157"/>
      <c r="H10" s="353" t="s">
        <v>51</v>
      </c>
      <c r="I10" s="1157" t="s">
        <v>68</v>
      </c>
      <c r="J10" s="1157"/>
      <c r="K10" s="353" t="s">
        <v>69</v>
      </c>
      <c r="L10" s="353" t="s">
        <v>183</v>
      </c>
      <c r="M10" s="262"/>
      <c r="N10" s="262"/>
      <c r="O10" s="262"/>
      <c r="P10" s="262"/>
      <c r="Q10" s="238"/>
      <c r="R10" s="262"/>
      <c r="S10" s="354"/>
      <c r="T10" s="354"/>
      <c r="U10" s="354"/>
      <c r="V10" s="354"/>
    </row>
    <row r="11" spans="1:256" s="126" customFormat="1" hidden="1">
      <c r="A11" s="36"/>
      <c r="B11" s="36"/>
      <c r="C11" s="229"/>
      <c r="D11" s="241">
        <v>0</v>
      </c>
      <c r="E11" s="242"/>
      <c r="F11" s="162"/>
      <c r="G11" s="162"/>
      <c r="H11" s="243"/>
      <c r="I11" s="244"/>
      <c r="J11" s="162"/>
      <c r="K11" s="243"/>
      <c r="L11" s="245"/>
      <c r="M11" s="398" t="s">
        <v>523</v>
      </c>
      <c r="N11" s="211"/>
      <c r="O11" s="211"/>
      <c r="P11" s="211" t="s">
        <v>521</v>
      </c>
      <c r="Q11" s="358" t="s">
        <v>522</v>
      </c>
      <c r="R11" s="211" t="s">
        <v>585</v>
      </c>
      <c r="S11" s="355"/>
      <c r="T11" s="355"/>
      <c r="U11" s="355"/>
      <c r="V11" s="355"/>
    </row>
    <row r="12" spans="1:256" s="264" customFormat="1" ht="0.95" customHeight="1">
      <c r="A12" s="89"/>
      <c r="B12" s="186" t="s">
        <v>405</v>
      </c>
      <c r="C12" s="1148"/>
      <c r="D12" s="1149">
        <v>1</v>
      </c>
      <c r="E12" s="1150" t="s">
        <v>2278</v>
      </c>
      <c r="F12" s="1112"/>
      <c r="G12" s="1101">
        <v>0</v>
      </c>
      <c r="H12" s="356"/>
      <c r="I12" s="249"/>
      <c r="J12" s="393" t="s">
        <v>520</v>
      </c>
      <c r="K12" s="732"/>
      <c r="L12" s="265"/>
      <c r="M12" s="828">
        <f>mergeValue(H12)</f>
        <v>0</v>
      </c>
      <c r="N12" s="1007"/>
      <c r="O12" s="1007"/>
      <c r="P12" s="828" t="str">
        <f>IF(ISERROR(MATCH(Q12,MODesc,0)),"n","y")</f>
        <v>n</v>
      </c>
      <c r="Q12" s="1007" t="s">
        <v>2278</v>
      </c>
      <c r="R12" s="828" t="str">
        <f>K12&amp;"("&amp;L12&amp;")"</f>
        <v>()</v>
      </c>
      <c r="S12" s="186"/>
      <c r="T12" s="186"/>
      <c r="U12" s="247"/>
      <c r="V12" s="186"/>
      <c r="W12" s="186"/>
      <c r="X12" s="186"/>
      <c r="Y12" s="263"/>
      <c r="Z12" s="263"/>
      <c r="AA12" s="595"/>
      <c r="AB12" s="595"/>
      <c r="AC12" s="595"/>
      <c r="AD12" s="595"/>
      <c r="AE12" s="595"/>
      <c r="AF12" s="595"/>
      <c r="AG12" s="595"/>
      <c r="AH12" s="595"/>
      <c r="AI12" s="595"/>
      <c r="AJ12" s="595"/>
      <c r="AK12" s="595"/>
      <c r="AL12" s="595"/>
      <c r="AM12" s="595"/>
      <c r="AN12" s="595"/>
      <c r="AO12" s="595"/>
      <c r="AP12" s="595"/>
      <c r="AQ12" s="595"/>
      <c r="AR12" s="595"/>
      <c r="AS12" s="595"/>
      <c r="AT12" s="595"/>
      <c r="AU12" s="595"/>
      <c r="AV12" s="595"/>
      <c r="AW12" s="595"/>
      <c r="AX12" s="595"/>
      <c r="AY12" s="595"/>
      <c r="AZ12" s="595"/>
      <c r="BA12" s="595"/>
      <c r="BB12" s="595"/>
      <c r="BC12" s="595"/>
      <c r="BD12" s="595"/>
      <c r="BE12" s="595"/>
      <c r="BF12" s="595"/>
      <c r="BG12" s="595"/>
      <c r="BH12" s="595"/>
      <c r="BI12" s="595"/>
      <c r="BJ12" s="595"/>
      <c r="BK12" s="595"/>
      <c r="BL12" s="595"/>
      <c r="BM12" s="595"/>
      <c r="BN12" s="595"/>
      <c r="BO12" s="595"/>
      <c r="BP12" s="595"/>
      <c r="BQ12" s="595"/>
      <c r="BR12" s="595"/>
      <c r="BS12" s="595"/>
      <c r="BT12" s="595"/>
      <c r="BU12" s="595"/>
      <c r="BV12" s="263"/>
      <c r="BW12" s="263"/>
      <c r="BX12" s="263"/>
      <c r="BY12" s="263"/>
      <c r="BZ12" s="263"/>
      <c r="CA12" s="263"/>
      <c r="CB12" s="263"/>
      <c r="CC12" s="263"/>
      <c r="CD12" s="263"/>
      <c r="CE12" s="263"/>
    </row>
    <row r="13" spans="1:256" s="264" customFormat="1" ht="0.95" customHeight="1">
      <c r="A13" s="89"/>
      <c r="B13" s="186" t="s">
        <v>405</v>
      </c>
      <c r="C13" s="1148"/>
      <c r="D13" s="1149"/>
      <c r="E13" s="1151"/>
      <c r="F13" s="1152"/>
      <c r="G13" s="1149">
        <v>1</v>
      </c>
      <c r="H13" s="1146" t="s">
        <v>945</v>
      </c>
      <c r="I13" s="249"/>
      <c r="J13" s="393" t="s">
        <v>520</v>
      </c>
      <c r="K13" s="732"/>
      <c r="L13" s="265"/>
      <c r="M13" s="828" t="str">
        <f>mergeValue(H13)</f>
        <v>Город Волгодонск</v>
      </c>
      <c r="N13" s="1007"/>
      <c r="O13" s="1007"/>
      <c r="P13" s="1007"/>
      <c r="Q13" s="1007"/>
      <c r="R13" s="828" t="str">
        <f>K13&amp;"("&amp;L13&amp;")"</f>
        <v>()</v>
      </c>
      <c r="S13" s="186"/>
      <c r="T13" s="186"/>
      <c r="U13" s="247"/>
      <c r="V13" s="186"/>
      <c r="W13" s="186"/>
      <c r="X13" s="186"/>
      <c r="Y13" s="263"/>
      <c r="Z13" s="263"/>
      <c r="AA13" s="595"/>
      <c r="AB13" s="595"/>
      <c r="AC13" s="595"/>
      <c r="AD13" s="595"/>
      <c r="AE13" s="595"/>
      <c r="AF13" s="595"/>
      <c r="AG13" s="595"/>
      <c r="AH13" s="595"/>
      <c r="AI13" s="595"/>
      <c r="AJ13" s="595"/>
      <c r="AK13" s="595"/>
      <c r="AL13" s="595"/>
      <c r="AM13" s="595"/>
      <c r="AN13" s="595"/>
      <c r="AO13" s="595"/>
      <c r="AP13" s="595"/>
      <c r="AQ13" s="595"/>
      <c r="AR13" s="595"/>
      <c r="AS13" s="595"/>
      <c r="AT13" s="595"/>
      <c r="AU13" s="595"/>
      <c r="AV13" s="595"/>
      <c r="AW13" s="595"/>
      <c r="AX13" s="595"/>
      <c r="AY13" s="595"/>
      <c r="AZ13" s="595"/>
      <c r="BA13" s="595"/>
      <c r="BB13" s="595"/>
      <c r="BC13" s="595"/>
      <c r="BD13" s="595"/>
      <c r="BE13" s="595"/>
      <c r="BF13" s="595"/>
      <c r="BG13" s="595"/>
      <c r="BH13" s="595"/>
      <c r="BI13" s="595"/>
      <c r="BJ13" s="595"/>
      <c r="BK13" s="595"/>
      <c r="BL13" s="595"/>
      <c r="BM13" s="595"/>
      <c r="BN13" s="595"/>
      <c r="BO13" s="595"/>
      <c r="BP13" s="595"/>
      <c r="BQ13" s="595"/>
      <c r="BR13" s="595"/>
      <c r="BS13" s="595"/>
      <c r="BT13" s="595"/>
      <c r="BU13" s="595"/>
      <c r="BV13" s="263"/>
      <c r="BW13" s="263"/>
      <c r="BX13" s="263"/>
      <c r="BY13" s="263"/>
      <c r="BZ13" s="263"/>
      <c r="CA13" s="263"/>
      <c r="CB13" s="263"/>
      <c r="CC13" s="263"/>
      <c r="CD13" s="263"/>
      <c r="CE13" s="263"/>
    </row>
    <row r="14" spans="1:256" s="264" customFormat="1" ht="15" customHeight="1">
      <c r="A14" s="89"/>
      <c r="B14" s="186" t="s">
        <v>405</v>
      </c>
      <c r="C14" s="1148"/>
      <c r="D14" s="1149"/>
      <c r="E14" s="1151"/>
      <c r="F14" s="1153"/>
      <c r="G14" s="1149"/>
      <c r="H14" s="1147"/>
      <c r="I14" s="1117"/>
      <c r="J14" s="1101">
        <v>1</v>
      </c>
      <c r="K14" s="1111" t="s">
        <v>945</v>
      </c>
      <c r="L14" s="246" t="s">
        <v>946</v>
      </c>
      <c r="M14" s="828" t="str">
        <f>mergeValue(H14)</f>
        <v>Город Волгодонск</v>
      </c>
      <c r="N14" s="1007"/>
      <c r="O14" s="1007"/>
      <c r="P14" s="1007"/>
      <c r="Q14" s="1007"/>
      <c r="R14" s="828" t="str">
        <f>K14&amp;" ("&amp;L14&amp;")"</f>
        <v>Город Волгодонск (60712000)</v>
      </c>
      <c r="S14" s="186"/>
      <c r="T14" s="186"/>
      <c r="U14" s="247"/>
      <c r="V14" s="186"/>
      <c r="W14" s="186"/>
      <c r="X14" s="186"/>
      <c r="Y14" s="263"/>
      <c r="Z14" s="263"/>
      <c r="AA14" s="595"/>
      <c r="AB14" s="595"/>
      <c r="AC14" s="595"/>
      <c r="AD14" s="595"/>
      <c r="AE14" s="595"/>
      <c r="AF14" s="595"/>
      <c r="AG14" s="595"/>
      <c r="AH14" s="595"/>
      <c r="AI14" s="595"/>
      <c r="AJ14" s="595"/>
      <c r="AK14" s="595"/>
      <c r="AL14" s="595"/>
      <c r="AM14" s="595"/>
      <c r="AN14" s="595"/>
      <c r="AO14" s="595"/>
      <c r="AP14" s="595"/>
      <c r="AQ14" s="595"/>
      <c r="AR14" s="595"/>
      <c r="AS14" s="595"/>
      <c r="AT14" s="595"/>
      <c r="AU14" s="595"/>
      <c r="AV14" s="595"/>
      <c r="AW14" s="595"/>
      <c r="AX14" s="595"/>
      <c r="AY14" s="595"/>
      <c r="AZ14" s="595"/>
      <c r="BA14" s="595"/>
      <c r="BB14" s="595"/>
      <c r="BC14" s="595"/>
      <c r="BD14" s="595"/>
      <c r="BE14" s="595"/>
      <c r="BF14" s="595"/>
      <c r="BG14" s="595"/>
      <c r="BH14" s="595"/>
      <c r="BI14" s="595"/>
      <c r="BJ14" s="595"/>
      <c r="BK14" s="595"/>
      <c r="BL14" s="595"/>
      <c r="BM14" s="595"/>
      <c r="BN14" s="595"/>
      <c r="BO14" s="595"/>
      <c r="BP14" s="595"/>
      <c r="BQ14" s="595"/>
      <c r="BR14" s="595"/>
      <c r="BS14" s="595"/>
      <c r="BT14" s="595"/>
      <c r="BU14" s="595"/>
      <c r="BV14" s="263"/>
      <c r="BW14" s="263"/>
      <c r="BX14" s="263"/>
      <c r="BY14" s="263"/>
      <c r="BZ14" s="263"/>
      <c r="CA14" s="263"/>
      <c r="CB14" s="263"/>
      <c r="CC14" s="263"/>
      <c r="CD14" s="263"/>
      <c r="CE14" s="263"/>
    </row>
    <row r="15" spans="1:256" s="126" customFormat="1" ht="0.95" customHeight="1">
      <c r="A15" s="36"/>
      <c r="B15" s="36" t="s">
        <v>402</v>
      </c>
      <c r="C15" s="229"/>
      <c r="D15" s="249"/>
      <c r="E15" s="203"/>
      <c r="F15" s="251"/>
      <c r="G15" s="251"/>
      <c r="H15" s="251"/>
      <c r="I15" s="251"/>
      <c r="J15" s="251"/>
      <c r="K15" s="251"/>
      <c r="L15" s="252"/>
      <c r="M15" s="398"/>
      <c r="N15" s="211"/>
      <c r="O15" s="211"/>
      <c r="P15" s="211"/>
      <c r="Q15" s="358" t="s">
        <v>19</v>
      </c>
      <c r="R15" s="211"/>
      <c r="S15" s="355"/>
      <c r="T15" s="355"/>
      <c r="U15" s="355"/>
      <c r="V15" s="355"/>
    </row>
    <row r="16" spans="1:256" s="126" customFormat="1" ht="21" customHeight="1">
      <c r="A16" s="125"/>
      <c r="B16" s="36"/>
      <c r="C16" s="231"/>
      <c r="D16" s="253"/>
      <c r="E16" s="253"/>
      <c r="F16" s="253"/>
      <c r="G16" s="253"/>
      <c r="H16" s="253"/>
      <c r="I16" s="253"/>
      <c r="J16" s="253"/>
      <c r="K16" s="253"/>
      <c r="L16" s="253"/>
      <c r="M16" s="211"/>
      <c r="N16" s="211"/>
      <c r="O16" s="211"/>
      <c r="P16" s="211"/>
      <c r="Q16" s="358"/>
      <c r="R16" s="211"/>
      <c r="S16" s="355"/>
      <c r="T16" s="355"/>
      <c r="U16" s="355"/>
      <c r="V16" s="355"/>
    </row>
    <row r="17" spans="1:22" s="126" customFormat="1">
      <c r="A17" s="125"/>
      <c r="B17" s="36"/>
      <c r="C17" s="231"/>
      <c r="D17" s="36"/>
      <c r="E17" s="36"/>
      <c r="F17" s="36"/>
      <c r="G17" s="36"/>
      <c r="H17" s="36"/>
      <c r="I17" s="36"/>
      <c r="J17" s="36"/>
      <c r="K17" s="36"/>
      <c r="L17" s="36"/>
      <c r="M17" s="211"/>
      <c r="N17" s="211"/>
      <c r="O17" s="211"/>
      <c r="P17" s="211"/>
      <c r="Q17" s="358"/>
      <c r="R17" s="211"/>
      <c r="S17" s="355"/>
      <c r="T17" s="355"/>
      <c r="U17" s="355"/>
      <c r="V17" s="355"/>
    </row>
    <row r="18" spans="1:22" s="126" customFormat="1" ht="0.75" customHeight="1">
      <c r="A18" s="125"/>
      <c r="B18" s="36"/>
      <c r="C18" s="231"/>
      <c r="D18" s="36"/>
      <c r="E18" s="36"/>
      <c r="F18" s="36"/>
      <c r="G18" s="36"/>
      <c r="H18" s="36"/>
      <c r="I18" s="36"/>
      <c r="J18" s="36"/>
      <c r="K18" s="36"/>
      <c r="L18" s="36"/>
      <c r="M18" s="211"/>
      <c r="N18" s="211"/>
      <c r="O18" s="211"/>
      <c r="P18" s="211"/>
      <c r="Q18" s="358"/>
      <c r="R18" s="211"/>
      <c r="S18" s="355"/>
      <c r="T18" s="355"/>
      <c r="U18" s="355"/>
      <c r="V18" s="355"/>
    </row>
    <row r="19" spans="1:22" s="255" customFormat="1" ht="10.5">
      <c r="A19" s="254"/>
      <c r="C19" s="256"/>
      <c r="D19" s="257"/>
      <c r="E19" s="257"/>
      <c r="M19" s="211"/>
      <c r="N19" s="211"/>
      <c r="O19" s="211"/>
      <c r="P19" s="211"/>
      <c r="Q19" s="358"/>
      <c r="R19" s="211"/>
      <c r="S19" s="355"/>
      <c r="T19" s="355"/>
      <c r="U19" s="355"/>
      <c r="V19" s="355"/>
    </row>
    <row r="20" spans="1:22" s="255" customFormat="1" ht="10.5">
      <c r="A20" s="254"/>
      <c r="C20" s="256"/>
      <c r="D20" s="257"/>
      <c r="E20" s="257"/>
      <c r="M20" s="211"/>
      <c r="N20" s="211"/>
      <c r="O20" s="211"/>
      <c r="P20" s="211"/>
      <c r="Q20" s="358"/>
      <c r="R20" s="211"/>
      <c r="S20" s="355"/>
      <c r="T20" s="355"/>
      <c r="U20" s="355"/>
      <c r="V20" s="355"/>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386</v>
      </c>
    </row>
    <row r="4" spans="1:2">
      <c r="A4" t="s">
        <v>415</v>
      </c>
      <c r="B4" t="s">
        <v>59</v>
      </c>
    </row>
    <row r="5" spans="1:2">
      <c r="A5" t="s">
        <v>417</v>
      </c>
      <c r="B5" t="s">
        <v>577</v>
      </c>
    </row>
    <row r="6" spans="1:2">
      <c r="A6" t="s">
        <v>416</v>
      </c>
      <c r="B6" t="s">
        <v>489</v>
      </c>
    </row>
    <row r="7" spans="1:2">
      <c r="A7" t="s">
        <v>748</v>
      </c>
      <c r="B7" t="s">
        <v>426</v>
      </c>
    </row>
    <row r="8" spans="1:2">
      <c r="A8" t="s">
        <v>749</v>
      </c>
      <c r="B8" t="s">
        <v>427</v>
      </c>
    </row>
    <row r="9" spans="1:2">
      <c r="A9" t="s">
        <v>509</v>
      </c>
      <c r="B9" t="s">
        <v>428</v>
      </c>
    </row>
    <row r="10" spans="1:2">
      <c r="A10" t="s">
        <v>418</v>
      </c>
      <c r="B10" t="s">
        <v>490</v>
      </c>
    </row>
    <row r="11" spans="1:2">
      <c r="A11" t="s">
        <v>763</v>
      </c>
      <c r="B11" t="s">
        <v>429</v>
      </c>
    </row>
    <row r="12" spans="1:2">
      <c r="A12" t="s">
        <v>764</v>
      </c>
      <c r="B12" t="s">
        <v>430</v>
      </c>
    </row>
    <row r="13" spans="1:2">
      <c r="A13" t="s">
        <v>750</v>
      </c>
      <c r="B13" t="s">
        <v>431</v>
      </c>
    </row>
    <row r="14" spans="1:2">
      <c r="A14" t="s">
        <v>751</v>
      </c>
      <c r="B14" t="s">
        <v>335</v>
      </c>
    </row>
    <row r="15" spans="1:2">
      <c r="A15" t="s">
        <v>752</v>
      </c>
      <c r="B15" t="s">
        <v>61</v>
      </c>
    </row>
    <row r="16" spans="1:2">
      <c r="A16" t="s">
        <v>753</v>
      </c>
      <c r="B16" t="s">
        <v>387</v>
      </c>
    </row>
    <row r="17" spans="1:2">
      <c r="A17" t="s">
        <v>754</v>
      </c>
      <c r="B17" t="s">
        <v>440</v>
      </c>
    </row>
    <row r="18" spans="1:2">
      <c r="A18" t="s">
        <v>755</v>
      </c>
      <c r="B18" t="s">
        <v>250</v>
      </c>
    </row>
    <row r="19" spans="1:2">
      <c r="A19" t="s">
        <v>756</v>
      </c>
      <c r="B19" t="s">
        <v>74</v>
      </c>
    </row>
    <row r="20" spans="1:2">
      <c r="A20" t="s">
        <v>757</v>
      </c>
      <c r="B20" t="s">
        <v>63</v>
      </c>
    </row>
    <row r="21" spans="1:2">
      <c r="A21" t="s">
        <v>758</v>
      </c>
      <c r="B21" t="s">
        <v>75</v>
      </c>
    </row>
    <row r="22" spans="1:2">
      <c r="A22" t="s">
        <v>759</v>
      </c>
      <c r="B22" t="s">
        <v>432</v>
      </c>
    </row>
    <row r="23" spans="1:2">
      <c r="A23" t="s">
        <v>760</v>
      </c>
      <c r="B23" t="s">
        <v>73</v>
      </c>
    </row>
    <row r="24" spans="1:2">
      <c r="A24" t="s">
        <v>761</v>
      </c>
      <c r="B24" t="s">
        <v>62</v>
      </c>
    </row>
    <row r="25" spans="1:2">
      <c r="A25" t="s">
        <v>601</v>
      </c>
      <c r="B25" t="s">
        <v>64</v>
      </c>
    </row>
    <row r="26" spans="1:2">
      <c r="A26" t="s">
        <v>602</v>
      </c>
      <c r="B26" t="s">
        <v>385</v>
      </c>
    </row>
    <row r="27" spans="1:2">
      <c r="A27" t="s">
        <v>511</v>
      </c>
      <c r="B27" t="s">
        <v>14</v>
      </c>
    </row>
    <row r="28" spans="1:2">
      <c r="A28" t="s">
        <v>420</v>
      </c>
      <c r="B28" t="s">
        <v>82</v>
      </c>
    </row>
    <row r="29" spans="1:2">
      <c r="A29" t="s">
        <v>510</v>
      </c>
      <c r="B29" t="s">
        <v>15</v>
      </c>
    </row>
    <row r="30" spans="1:2">
      <c r="A30" t="s">
        <v>419</v>
      </c>
      <c r="B30" t="s">
        <v>578</v>
      </c>
    </row>
    <row r="31" spans="1:2">
      <c r="A31" t="s">
        <v>586</v>
      </c>
      <c r="B31" t="s">
        <v>433</v>
      </c>
    </row>
    <row r="32" spans="1:2">
      <c r="A32" t="s">
        <v>488</v>
      </c>
      <c r="B32" t="s">
        <v>180</v>
      </c>
    </row>
    <row r="33" spans="1:2">
      <c r="A33" t="s">
        <v>421</v>
      </c>
      <c r="B33" t="s">
        <v>512</v>
      </c>
    </row>
    <row r="34" spans="1:2">
      <c r="A34" t="s">
        <v>422</v>
      </c>
      <c r="B34" t="s">
        <v>491</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3"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TSH_REESTR_ORG">
    <tabColor indexed="47"/>
  </sheetPr>
  <dimension ref="A1:J16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1662</v>
      </c>
      <c r="B1" s="5" t="s">
        <v>1678</v>
      </c>
      <c r="C1" s="5" t="s">
        <v>1679</v>
      </c>
      <c r="D1" s="5" t="s">
        <v>1680</v>
      </c>
      <c r="E1" s="5" t="s">
        <v>1681</v>
      </c>
      <c r="F1" s="5" t="s">
        <v>1682</v>
      </c>
      <c r="G1" s="5" t="s">
        <v>1683</v>
      </c>
      <c r="H1" s="5" t="s">
        <v>1684</v>
      </c>
      <c r="I1" s="5" t="s">
        <v>1685</v>
      </c>
    </row>
    <row r="2" spans="1:10">
      <c r="A2" s="5">
        <v>1</v>
      </c>
      <c r="B2" s="5" t="s">
        <v>1686</v>
      </c>
      <c r="C2" s="5" t="s">
        <v>150</v>
      </c>
      <c r="D2" s="5" t="s">
        <v>1687</v>
      </c>
      <c r="E2" s="5" t="s">
        <v>1688</v>
      </c>
      <c r="F2" s="5" t="s">
        <v>1689</v>
      </c>
      <c r="G2" s="5" t="s">
        <v>1690</v>
      </c>
      <c r="J2" s="5" t="s">
        <v>2266</v>
      </c>
    </row>
    <row r="3" spans="1:10">
      <c r="A3" s="5">
        <v>2</v>
      </c>
      <c r="B3" s="5" t="s">
        <v>1686</v>
      </c>
      <c r="C3" s="5" t="s">
        <v>150</v>
      </c>
      <c r="D3" s="5" t="s">
        <v>1691</v>
      </c>
      <c r="E3" s="5" t="s">
        <v>1692</v>
      </c>
      <c r="F3" s="5" t="s">
        <v>1693</v>
      </c>
      <c r="G3" s="5" t="s">
        <v>1694</v>
      </c>
      <c r="J3" s="5" t="s">
        <v>2266</v>
      </c>
    </row>
    <row r="4" spans="1:10">
      <c r="A4" s="5">
        <v>3</v>
      </c>
      <c r="B4" s="5" t="s">
        <v>1686</v>
      </c>
      <c r="C4" s="5" t="s">
        <v>150</v>
      </c>
      <c r="D4" s="5" t="s">
        <v>1695</v>
      </c>
      <c r="E4" s="5" t="s">
        <v>1696</v>
      </c>
      <c r="F4" s="5" t="s">
        <v>1697</v>
      </c>
      <c r="G4" s="5" t="s">
        <v>1698</v>
      </c>
      <c r="J4" s="5" t="s">
        <v>2266</v>
      </c>
    </row>
    <row r="5" spans="1:10">
      <c r="A5" s="5">
        <v>4</v>
      </c>
      <c r="B5" s="5" t="s">
        <v>1686</v>
      </c>
      <c r="C5" s="5" t="s">
        <v>150</v>
      </c>
      <c r="D5" s="5" t="s">
        <v>1699</v>
      </c>
      <c r="E5" s="5" t="s">
        <v>1700</v>
      </c>
      <c r="F5" s="5" t="s">
        <v>1701</v>
      </c>
      <c r="G5" s="5" t="s">
        <v>1702</v>
      </c>
      <c r="J5" s="5" t="s">
        <v>2266</v>
      </c>
    </row>
    <row r="6" spans="1:10">
      <c r="A6" s="5">
        <v>5</v>
      </c>
      <c r="B6" s="5" t="s">
        <v>1686</v>
      </c>
      <c r="C6" s="5" t="s">
        <v>150</v>
      </c>
      <c r="D6" s="5" t="s">
        <v>1703</v>
      </c>
      <c r="E6" s="5" t="s">
        <v>1704</v>
      </c>
      <c r="F6" s="5" t="s">
        <v>1705</v>
      </c>
      <c r="G6" s="5" t="s">
        <v>1706</v>
      </c>
      <c r="H6" s="5" t="s">
        <v>1707</v>
      </c>
      <c r="J6" s="5" t="s">
        <v>2266</v>
      </c>
    </row>
    <row r="7" spans="1:10">
      <c r="A7" s="5">
        <v>6</v>
      </c>
      <c r="B7" s="5" t="s">
        <v>1686</v>
      </c>
      <c r="C7" s="5" t="s">
        <v>150</v>
      </c>
      <c r="D7" s="5" t="s">
        <v>1708</v>
      </c>
      <c r="E7" s="5" t="s">
        <v>1709</v>
      </c>
      <c r="F7" s="5" t="s">
        <v>1710</v>
      </c>
      <c r="G7" s="5" t="s">
        <v>1711</v>
      </c>
      <c r="H7" s="5" t="s">
        <v>1712</v>
      </c>
      <c r="J7" s="5" t="s">
        <v>2266</v>
      </c>
    </row>
    <row r="8" spans="1:10">
      <c r="A8" s="5">
        <v>7</v>
      </c>
      <c r="B8" s="5" t="s">
        <v>1686</v>
      </c>
      <c r="C8" s="5" t="s">
        <v>150</v>
      </c>
      <c r="D8" s="5" t="s">
        <v>1713</v>
      </c>
      <c r="E8" s="5" t="s">
        <v>1714</v>
      </c>
      <c r="F8" s="5" t="s">
        <v>1715</v>
      </c>
      <c r="G8" s="5" t="s">
        <v>1716</v>
      </c>
      <c r="J8" s="5" t="s">
        <v>2266</v>
      </c>
    </row>
    <row r="9" spans="1:10">
      <c r="A9" s="5">
        <v>8</v>
      </c>
      <c r="B9" s="5" t="s">
        <v>1686</v>
      </c>
      <c r="C9" s="5" t="s">
        <v>150</v>
      </c>
      <c r="D9" s="5" t="s">
        <v>1717</v>
      </c>
      <c r="E9" s="5" t="s">
        <v>1718</v>
      </c>
      <c r="F9" s="5" t="s">
        <v>1719</v>
      </c>
      <c r="G9" s="5" t="s">
        <v>1720</v>
      </c>
      <c r="J9" s="5" t="s">
        <v>2266</v>
      </c>
    </row>
    <row r="10" spans="1:10">
      <c r="A10" s="5">
        <v>9</v>
      </c>
      <c r="B10" s="5" t="s">
        <v>1686</v>
      </c>
      <c r="C10" s="5" t="s">
        <v>150</v>
      </c>
      <c r="D10" s="5" t="s">
        <v>1721</v>
      </c>
      <c r="E10" s="5" t="s">
        <v>1722</v>
      </c>
      <c r="F10" s="5" t="s">
        <v>1723</v>
      </c>
      <c r="G10" s="5" t="s">
        <v>1724</v>
      </c>
      <c r="J10" s="5" t="s">
        <v>2266</v>
      </c>
    </row>
    <row r="11" spans="1:10">
      <c r="A11" s="5">
        <v>10</v>
      </c>
      <c r="B11" s="5" t="s">
        <v>1686</v>
      </c>
      <c r="C11" s="5" t="s">
        <v>150</v>
      </c>
      <c r="D11" s="5" t="s">
        <v>1725</v>
      </c>
      <c r="E11" s="5" t="s">
        <v>1726</v>
      </c>
      <c r="F11" s="5" t="s">
        <v>1727</v>
      </c>
      <c r="G11" s="5" t="s">
        <v>1728</v>
      </c>
      <c r="H11" s="5" t="s">
        <v>1729</v>
      </c>
      <c r="J11" s="5" t="s">
        <v>2266</v>
      </c>
    </row>
    <row r="12" spans="1:10">
      <c r="A12" s="5">
        <v>11</v>
      </c>
      <c r="B12" s="5" t="s">
        <v>1686</v>
      </c>
      <c r="C12" s="5" t="s">
        <v>150</v>
      </c>
      <c r="D12" s="5" t="s">
        <v>1730</v>
      </c>
      <c r="E12" s="5" t="s">
        <v>1731</v>
      </c>
      <c r="F12" s="5" t="s">
        <v>1732</v>
      </c>
      <c r="G12" s="5" t="s">
        <v>1733</v>
      </c>
      <c r="J12" s="5" t="s">
        <v>2266</v>
      </c>
    </row>
    <row r="13" spans="1:10">
      <c r="A13" s="5">
        <v>12</v>
      </c>
      <c r="B13" s="5" t="s">
        <v>1686</v>
      </c>
      <c r="C13" s="5" t="s">
        <v>150</v>
      </c>
      <c r="D13" s="5" t="s">
        <v>1734</v>
      </c>
      <c r="E13" s="5" t="s">
        <v>1735</v>
      </c>
      <c r="F13" s="5" t="s">
        <v>1736</v>
      </c>
      <c r="G13" s="5" t="s">
        <v>1698</v>
      </c>
      <c r="J13" s="5" t="s">
        <v>2266</v>
      </c>
    </row>
    <row r="14" spans="1:10">
      <c r="A14" s="5">
        <v>13</v>
      </c>
      <c r="B14" s="5" t="s">
        <v>1686</v>
      </c>
      <c r="C14" s="5" t="s">
        <v>150</v>
      </c>
      <c r="D14" s="5" t="s">
        <v>1737</v>
      </c>
      <c r="E14" s="5" t="s">
        <v>1738</v>
      </c>
      <c r="F14" s="5" t="s">
        <v>1739</v>
      </c>
      <c r="G14" s="5" t="s">
        <v>1740</v>
      </c>
      <c r="J14" s="5" t="s">
        <v>2266</v>
      </c>
    </row>
    <row r="15" spans="1:10">
      <c r="A15" s="5">
        <v>14</v>
      </c>
      <c r="B15" s="5" t="s">
        <v>1686</v>
      </c>
      <c r="C15" s="5" t="s">
        <v>150</v>
      </c>
      <c r="D15" s="5" t="s">
        <v>1741</v>
      </c>
      <c r="E15" s="5" t="s">
        <v>1742</v>
      </c>
      <c r="F15" s="5" t="s">
        <v>1743</v>
      </c>
      <c r="G15" s="5" t="s">
        <v>1744</v>
      </c>
      <c r="H15" s="5" t="s">
        <v>1745</v>
      </c>
      <c r="J15" s="5" t="s">
        <v>2266</v>
      </c>
    </row>
    <row r="16" spans="1:10">
      <c r="A16" s="5">
        <v>15</v>
      </c>
      <c r="B16" s="5" t="s">
        <v>1686</v>
      </c>
      <c r="C16" s="5" t="s">
        <v>150</v>
      </c>
      <c r="D16" s="5" t="s">
        <v>1746</v>
      </c>
      <c r="E16" s="5" t="s">
        <v>1747</v>
      </c>
      <c r="F16" s="5" t="s">
        <v>1743</v>
      </c>
      <c r="G16" s="5" t="s">
        <v>1748</v>
      </c>
      <c r="J16" s="5" t="s">
        <v>2266</v>
      </c>
    </row>
    <row r="17" spans="1:10">
      <c r="A17" s="5">
        <v>16</v>
      </c>
      <c r="B17" s="5" t="s">
        <v>1686</v>
      </c>
      <c r="C17" s="5" t="s">
        <v>150</v>
      </c>
      <c r="D17" s="5" t="s">
        <v>1749</v>
      </c>
      <c r="E17" s="5" t="s">
        <v>1750</v>
      </c>
      <c r="F17" s="5" t="s">
        <v>1751</v>
      </c>
      <c r="G17" s="5" t="s">
        <v>1752</v>
      </c>
      <c r="J17" s="5" t="s">
        <v>2266</v>
      </c>
    </row>
    <row r="18" spans="1:10">
      <c r="A18" s="5">
        <v>17</v>
      </c>
      <c r="B18" s="5" t="s">
        <v>1686</v>
      </c>
      <c r="C18" s="5" t="s">
        <v>150</v>
      </c>
      <c r="D18" s="5" t="s">
        <v>1753</v>
      </c>
      <c r="E18" s="5" t="s">
        <v>1754</v>
      </c>
      <c r="F18" s="5" t="s">
        <v>1755</v>
      </c>
      <c r="G18" s="5" t="s">
        <v>1740</v>
      </c>
      <c r="J18" s="5" t="s">
        <v>2266</v>
      </c>
    </row>
    <row r="19" spans="1:10">
      <c r="A19" s="5">
        <v>18</v>
      </c>
      <c r="B19" s="5" t="s">
        <v>1686</v>
      </c>
      <c r="C19" s="5" t="s">
        <v>150</v>
      </c>
      <c r="D19" s="5" t="s">
        <v>1756</v>
      </c>
      <c r="E19" s="5" t="s">
        <v>1757</v>
      </c>
      <c r="F19" s="5" t="s">
        <v>1758</v>
      </c>
      <c r="G19" s="5" t="s">
        <v>1759</v>
      </c>
      <c r="J19" s="5" t="s">
        <v>2266</v>
      </c>
    </row>
    <row r="20" spans="1:10">
      <c r="A20" s="5">
        <v>19</v>
      </c>
      <c r="B20" s="5" t="s">
        <v>1686</v>
      </c>
      <c r="C20" s="5" t="s">
        <v>150</v>
      </c>
      <c r="D20" s="5" t="s">
        <v>1760</v>
      </c>
      <c r="E20" s="5" t="s">
        <v>1761</v>
      </c>
      <c r="F20" s="5" t="s">
        <v>1762</v>
      </c>
      <c r="G20" s="5" t="s">
        <v>1763</v>
      </c>
      <c r="J20" s="5" t="s">
        <v>2266</v>
      </c>
    </row>
    <row r="21" spans="1:10">
      <c r="A21" s="5">
        <v>20</v>
      </c>
      <c r="B21" s="5" t="s">
        <v>1686</v>
      </c>
      <c r="C21" s="5" t="s">
        <v>150</v>
      </c>
      <c r="D21" s="5" t="s">
        <v>1764</v>
      </c>
      <c r="E21" s="5" t="s">
        <v>1765</v>
      </c>
      <c r="F21" s="5" t="s">
        <v>1766</v>
      </c>
      <c r="G21" s="5" t="s">
        <v>1767</v>
      </c>
      <c r="J21" s="5" t="s">
        <v>2266</v>
      </c>
    </row>
    <row r="22" spans="1:10">
      <c r="A22" s="5">
        <v>21</v>
      </c>
      <c r="B22" s="5" t="s">
        <v>1686</v>
      </c>
      <c r="C22" s="5" t="s">
        <v>150</v>
      </c>
      <c r="D22" s="5" t="s">
        <v>1768</v>
      </c>
      <c r="E22" s="5" t="s">
        <v>1769</v>
      </c>
      <c r="F22" s="5" t="s">
        <v>1770</v>
      </c>
      <c r="G22" s="5" t="s">
        <v>1763</v>
      </c>
      <c r="J22" s="5" t="s">
        <v>2266</v>
      </c>
    </row>
    <row r="23" spans="1:10">
      <c r="A23" s="5">
        <v>22</v>
      </c>
      <c r="B23" s="5" t="s">
        <v>1686</v>
      </c>
      <c r="C23" s="5" t="s">
        <v>150</v>
      </c>
      <c r="D23" s="5" t="s">
        <v>1771</v>
      </c>
      <c r="E23" s="5" t="s">
        <v>1772</v>
      </c>
      <c r="F23" s="5" t="s">
        <v>1773</v>
      </c>
      <c r="G23" s="5" t="s">
        <v>1698</v>
      </c>
      <c r="J23" s="5" t="s">
        <v>2266</v>
      </c>
    </row>
    <row r="24" spans="1:10">
      <c r="A24" s="5">
        <v>23</v>
      </c>
      <c r="B24" s="5" t="s">
        <v>1686</v>
      </c>
      <c r="C24" s="5" t="s">
        <v>150</v>
      </c>
      <c r="D24" s="5" t="s">
        <v>1774</v>
      </c>
      <c r="E24" s="5" t="s">
        <v>1775</v>
      </c>
      <c r="F24" s="5" t="s">
        <v>1776</v>
      </c>
      <c r="G24" s="5" t="s">
        <v>1698</v>
      </c>
      <c r="J24" s="5" t="s">
        <v>2266</v>
      </c>
    </row>
    <row r="25" spans="1:10">
      <c r="A25" s="5">
        <v>24</v>
      </c>
      <c r="B25" s="5" t="s">
        <v>1686</v>
      </c>
      <c r="C25" s="5" t="s">
        <v>150</v>
      </c>
      <c r="D25" s="5" t="s">
        <v>1777</v>
      </c>
      <c r="E25" s="5" t="s">
        <v>1778</v>
      </c>
      <c r="F25" s="5" t="s">
        <v>1779</v>
      </c>
      <c r="G25" s="5" t="s">
        <v>1763</v>
      </c>
      <c r="J25" s="5" t="s">
        <v>2266</v>
      </c>
    </row>
    <row r="26" spans="1:10">
      <c r="A26" s="5">
        <v>25</v>
      </c>
      <c r="B26" s="5" t="s">
        <v>1686</v>
      </c>
      <c r="C26" s="5" t="s">
        <v>150</v>
      </c>
      <c r="D26" s="5" t="s">
        <v>1780</v>
      </c>
      <c r="E26" s="5" t="s">
        <v>1781</v>
      </c>
      <c r="F26" s="5" t="s">
        <v>1782</v>
      </c>
      <c r="G26" s="5" t="s">
        <v>1763</v>
      </c>
      <c r="J26" s="5" t="s">
        <v>2266</v>
      </c>
    </row>
    <row r="27" spans="1:10">
      <c r="A27" s="5">
        <v>26</v>
      </c>
      <c r="B27" s="5" t="s">
        <v>1686</v>
      </c>
      <c r="C27" s="5" t="s">
        <v>150</v>
      </c>
      <c r="D27" s="5" t="s">
        <v>1783</v>
      </c>
      <c r="E27" s="5" t="s">
        <v>1784</v>
      </c>
      <c r="F27" s="5" t="s">
        <v>1785</v>
      </c>
      <c r="G27" s="5" t="s">
        <v>1786</v>
      </c>
      <c r="J27" s="5" t="s">
        <v>2266</v>
      </c>
    </row>
    <row r="28" spans="1:10">
      <c r="A28" s="5">
        <v>27</v>
      </c>
      <c r="B28" s="5" t="s">
        <v>1686</v>
      </c>
      <c r="C28" s="5" t="s">
        <v>150</v>
      </c>
      <c r="D28" s="5" t="s">
        <v>1787</v>
      </c>
      <c r="E28" s="5" t="s">
        <v>1788</v>
      </c>
      <c r="F28" s="5" t="s">
        <v>1789</v>
      </c>
      <c r="G28" s="5" t="s">
        <v>1694</v>
      </c>
      <c r="J28" s="5" t="s">
        <v>2266</v>
      </c>
    </row>
    <row r="29" spans="1:10">
      <c r="A29" s="5">
        <v>28</v>
      </c>
      <c r="B29" s="5" t="s">
        <v>1686</v>
      </c>
      <c r="C29" s="5" t="s">
        <v>150</v>
      </c>
      <c r="D29" s="5" t="s">
        <v>1790</v>
      </c>
      <c r="E29" s="5" t="s">
        <v>1791</v>
      </c>
      <c r="F29" s="5" t="s">
        <v>1792</v>
      </c>
      <c r="G29" s="5" t="s">
        <v>1793</v>
      </c>
      <c r="J29" s="5" t="s">
        <v>2266</v>
      </c>
    </row>
    <row r="30" spans="1:10">
      <c r="A30" s="5">
        <v>29</v>
      </c>
      <c r="B30" s="5" t="s">
        <v>1686</v>
      </c>
      <c r="C30" s="5" t="s">
        <v>150</v>
      </c>
      <c r="D30" s="5" t="s">
        <v>1794</v>
      </c>
      <c r="E30" s="5" t="s">
        <v>1795</v>
      </c>
      <c r="F30" s="5" t="s">
        <v>1796</v>
      </c>
      <c r="G30" s="5" t="s">
        <v>1797</v>
      </c>
      <c r="H30" s="5" t="s">
        <v>1798</v>
      </c>
      <c r="J30" s="5" t="s">
        <v>2266</v>
      </c>
    </row>
    <row r="31" spans="1:10">
      <c r="A31" s="5">
        <v>30</v>
      </c>
      <c r="B31" s="5" t="s">
        <v>1686</v>
      </c>
      <c r="C31" s="5" t="s">
        <v>150</v>
      </c>
      <c r="D31" s="5" t="s">
        <v>1799</v>
      </c>
      <c r="E31" s="5" t="s">
        <v>1800</v>
      </c>
      <c r="F31" s="5" t="s">
        <v>1801</v>
      </c>
      <c r="G31" s="5" t="s">
        <v>1802</v>
      </c>
      <c r="J31" s="5" t="s">
        <v>2266</v>
      </c>
    </row>
    <row r="32" spans="1:10">
      <c r="A32" s="5">
        <v>31</v>
      </c>
      <c r="B32" s="5" t="s">
        <v>1686</v>
      </c>
      <c r="C32" s="5" t="s">
        <v>150</v>
      </c>
      <c r="D32" s="5" t="s">
        <v>1803</v>
      </c>
      <c r="E32" s="5" t="s">
        <v>1804</v>
      </c>
      <c r="F32" s="5" t="s">
        <v>1805</v>
      </c>
      <c r="G32" s="5" t="s">
        <v>1806</v>
      </c>
      <c r="J32" s="5" t="s">
        <v>2266</v>
      </c>
    </row>
    <row r="33" spans="1:10">
      <c r="A33" s="5">
        <v>32</v>
      </c>
      <c r="B33" s="5" t="s">
        <v>1686</v>
      </c>
      <c r="C33" s="5" t="s">
        <v>150</v>
      </c>
      <c r="D33" s="5" t="s">
        <v>1807</v>
      </c>
      <c r="E33" s="5" t="s">
        <v>1808</v>
      </c>
      <c r="F33" s="5" t="s">
        <v>1809</v>
      </c>
      <c r="G33" s="5" t="s">
        <v>1810</v>
      </c>
      <c r="J33" s="5" t="s">
        <v>2266</v>
      </c>
    </row>
    <row r="34" spans="1:10">
      <c r="A34" s="5">
        <v>33</v>
      </c>
      <c r="B34" s="5" t="s">
        <v>1686</v>
      </c>
      <c r="C34" s="5" t="s">
        <v>150</v>
      </c>
      <c r="D34" s="5" t="s">
        <v>1811</v>
      </c>
      <c r="E34" s="5" t="s">
        <v>1812</v>
      </c>
      <c r="F34" s="5" t="s">
        <v>1813</v>
      </c>
      <c r="G34" s="5" t="s">
        <v>1814</v>
      </c>
      <c r="J34" s="5" t="s">
        <v>2266</v>
      </c>
    </row>
    <row r="35" spans="1:10">
      <c r="A35" s="5">
        <v>34</v>
      </c>
      <c r="B35" s="5" t="s">
        <v>1686</v>
      </c>
      <c r="C35" s="5" t="s">
        <v>150</v>
      </c>
      <c r="D35" s="5" t="s">
        <v>1815</v>
      </c>
      <c r="E35" s="5" t="s">
        <v>1816</v>
      </c>
      <c r="F35" s="5" t="s">
        <v>1817</v>
      </c>
      <c r="G35" s="5" t="s">
        <v>1740</v>
      </c>
      <c r="H35" s="5" t="s">
        <v>1818</v>
      </c>
      <c r="J35" s="5" t="s">
        <v>2266</v>
      </c>
    </row>
    <row r="36" spans="1:10">
      <c r="A36" s="5">
        <v>35</v>
      </c>
      <c r="B36" s="5" t="s">
        <v>1686</v>
      </c>
      <c r="C36" s="5" t="s">
        <v>150</v>
      </c>
      <c r="D36" s="5" t="s">
        <v>1819</v>
      </c>
      <c r="E36" s="5" t="s">
        <v>1820</v>
      </c>
      <c r="F36" s="5" t="s">
        <v>1821</v>
      </c>
      <c r="G36" s="5" t="s">
        <v>1740</v>
      </c>
      <c r="J36" s="5" t="s">
        <v>2266</v>
      </c>
    </row>
    <row r="37" spans="1:10">
      <c r="A37" s="5">
        <v>36</v>
      </c>
      <c r="B37" s="5" t="s">
        <v>1686</v>
      </c>
      <c r="C37" s="5" t="s">
        <v>150</v>
      </c>
      <c r="D37" s="5" t="s">
        <v>1822</v>
      </c>
      <c r="E37" s="5" t="s">
        <v>1823</v>
      </c>
      <c r="F37" s="5" t="s">
        <v>1824</v>
      </c>
      <c r="G37" s="5" t="s">
        <v>1825</v>
      </c>
      <c r="J37" s="5" t="s">
        <v>2266</v>
      </c>
    </row>
    <row r="38" spans="1:10">
      <c r="A38" s="5">
        <v>37</v>
      </c>
      <c r="B38" s="5" t="s">
        <v>1686</v>
      </c>
      <c r="C38" s="5" t="s">
        <v>150</v>
      </c>
      <c r="D38" s="5" t="s">
        <v>1826</v>
      </c>
      <c r="E38" s="5" t="s">
        <v>1827</v>
      </c>
      <c r="F38" s="5" t="s">
        <v>1828</v>
      </c>
      <c r="G38" s="5" t="s">
        <v>1810</v>
      </c>
      <c r="J38" s="5" t="s">
        <v>2266</v>
      </c>
    </row>
    <row r="39" spans="1:10">
      <c r="A39" s="5">
        <v>38</v>
      </c>
      <c r="B39" s="5" t="s">
        <v>1686</v>
      </c>
      <c r="C39" s="5" t="s">
        <v>150</v>
      </c>
      <c r="D39" s="5" t="s">
        <v>1829</v>
      </c>
      <c r="E39" s="5" t="s">
        <v>1830</v>
      </c>
      <c r="F39" s="5" t="s">
        <v>1831</v>
      </c>
      <c r="G39" s="5" t="s">
        <v>1832</v>
      </c>
      <c r="J39" s="5" t="s">
        <v>2266</v>
      </c>
    </row>
    <row r="40" spans="1:10">
      <c r="A40" s="5">
        <v>39</v>
      </c>
      <c r="B40" s="5" t="s">
        <v>1686</v>
      </c>
      <c r="C40" s="5" t="s">
        <v>150</v>
      </c>
      <c r="D40" s="5" t="s">
        <v>1833</v>
      </c>
      <c r="E40" s="5" t="s">
        <v>1834</v>
      </c>
      <c r="F40" s="5" t="s">
        <v>1835</v>
      </c>
      <c r="G40" s="5" t="s">
        <v>1836</v>
      </c>
      <c r="H40" s="5" t="s">
        <v>1837</v>
      </c>
      <c r="J40" s="5" t="s">
        <v>2266</v>
      </c>
    </row>
    <row r="41" spans="1:10">
      <c r="A41" s="5">
        <v>40</v>
      </c>
      <c r="B41" s="5" t="s">
        <v>1686</v>
      </c>
      <c r="C41" s="5" t="s">
        <v>150</v>
      </c>
      <c r="D41" s="5" t="s">
        <v>1838</v>
      </c>
      <c r="E41" s="5" t="s">
        <v>1839</v>
      </c>
      <c r="F41" s="5" t="s">
        <v>1840</v>
      </c>
      <c r="G41" s="5" t="s">
        <v>1841</v>
      </c>
      <c r="J41" s="5" t="s">
        <v>2266</v>
      </c>
    </row>
    <row r="42" spans="1:10">
      <c r="A42" s="5">
        <v>41</v>
      </c>
      <c r="B42" s="5" t="s">
        <v>1686</v>
      </c>
      <c r="C42" s="5" t="s">
        <v>150</v>
      </c>
      <c r="D42" s="5" t="s">
        <v>1842</v>
      </c>
      <c r="E42" s="5" t="s">
        <v>1843</v>
      </c>
      <c r="F42" s="5" t="s">
        <v>1844</v>
      </c>
      <c r="G42" s="5" t="s">
        <v>1832</v>
      </c>
      <c r="H42" s="5" t="s">
        <v>1845</v>
      </c>
      <c r="J42" s="5" t="s">
        <v>2266</v>
      </c>
    </row>
    <row r="43" spans="1:10">
      <c r="A43" s="5">
        <v>42</v>
      </c>
      <c r="B43" s="5" t="s">
        <v>1686</v>
      </c>
      <c r="C43" s="5" t="s">
        <v>150</v>
      </c>
      <c r="D43" s="5" t="s">
        <v>1846</v>
      </c>
      <c r="E43" s="5" t="s">
        <v>1847</v>
      </c>
      <c r="F43" s="5" t="s">
        <v>1848</v>
      </c>
      <c r="G43" s="5" t="s">
        <v>1740</v>
      </c>
      <c r="J43" s="5" t="s">
        <v>2266</v>
      </c>
    </row>
    <row r="44" spans="1:10">
      <c r="A44" s="5">
        <v>43</v>
      </c>
      <c r="B44" s="5" t="s">
        <v>1686</v>
      </c>
      <c r="C44" s="5" t="s">
        <v>150</v>
      </c>
      <c r="D44" s="5" t="s">
        <v>1849</v>
      </c>
      <c r="E44" s="5" t="s">
        <v>1850</v>
      </c>
      <c r="F44" s="5" t="s">
        <v>1851</v>
      </c>
      <c r="G44" s="5" t="s">
        <v>1852</v>
      </c>
      <c r="J44" s="5" t="s">
        <v>2266</v>
      </c>
    </row>
    <row r="45" spans="1:10">
      <c r="A45" s="5">
        <v>44</v>
      </c>
      <c r="B45" s="5" t="s">
        <v>1686</v>
      </c>
      <c r="C45" s="5" t="s">
        <v>150</v>
      </c>
      <c r="D45" s="5" t="s">
        <v>1853</v>
      </c>
      <c r="E45" s="5" t="s">
        <v>1854</v>
      </c>
      <c r="F45" s="5" t="s">
        <v>1855</v>
      </c>
      <c r="G45" s="5" t="s">
        <v>1740</v>
      </c>
      <c r="J45" s="5" t="s">
        <v>2266</v>
      </c>
    </row>
    <row r="46" spans="1:10">
      <c r="A46" s="5">
        <v>45</v>
      </c>
      <c r="B46" s="5" t="s">
        <v>1686</v>
      </c>
      <c r="C46" s="5" t="s">
        <v>150</v>
      </c>
      <c r="D46" s="5" t="s">
        <v>1856</v>
      </c>
      <c r="E46" s="5" t="s">
        <v>1857</v>
      </c>
      <c r="F46" s="5" t="s">
        <v>1858</v>
      </c>
      <c r="G46" s="5" t="s">
        <v>1759</v>
      </c>
      <c r="J46" s="5" t="s">
        <v>2266</v>
      </c>
    </row>
    <row r="47" spans="1:10">
      <c r="A47" s="5">
        <v>46</v>
      </c>
      <c r="B47" s="5" t="s">
        <v>1686</v>
      </c>
      <c r="C47" s="5" t="s">
        <v>150</v>
      </c>
      <c r="D47" s="5" t="s">
        <v>1859</v>
      </c>
      <c r="E47" s="5" t="s">
        <v>1860</v>
      </c>
      <c r="F47" s="5" t="s">
        <v>1861</v>
      </c>
      <c r="G47" s="5" t="s">
        <v>1862</v>
      </c>
      <c r="J47" s="5" t="s">
        <v>2266</v>
      </c>
    </row>
    <row r="48" spans="1:10">
      <c r="A48" s="5">
        <v>47</v>
      </c>
      <c r="B48" s="5" t="s">
        <v>1686</v>
      </c>
      <c r="C48" s="5" t="s">
        <v>150</v>
      </c>
      <c r="D48" s="5" t="s">
        <v>1863</v>
      </c>
      <c r="E48" s="5" t="s">
        <v>1864</v>
      </c>
      <c r="F48" s="5" t="s">
        <v>1865</v>
      </c>
      <c r="G48" s="5" t="s">
        <v>1866</v>
      </c>
      <c r="J48" s="5" t="s">
        <v>2266</v>
      </c>
    </row>
    <row r="49" spans="1:10">
      <c r="A49" s="5">
        <v>48</v>
      </c>
      <c r="B49" s="5" t="s">
        <v>1686</v>
      </c>
      <c r="C49" s="5" t="s">
        <v>150</v>
      </c>
      <c r="D49" s="5" t="s">
        <v>1867</v>
      </c>
      <c r="E49" s="5" t="s">
        <v>1868</v>
      </c>
      <c r="F49" s="5" t="s">
        <v>1869</v>
      </c>
      <c r="G49" s="5" t="s">
        <v>1740</v>
      </c>
      <c r="J49" s="5" t="s">
        <v>2266</v>
      </c>
    </row>
    <row r="50" spans="1:10">
      <c r="A50" s="5">
        <v>49</v>
      </c>
      <c r="B50" s="5" t="s">
        <v>1686</v>
      </c>
      <c r="C50" s="5" t="s">
        <v>150</v>
      </c>
      <c r="D50" s="5" t="s">
        <v>1870</v>
      </c>
      <c r="E50" s="5" t="s">
        <v>1871</v>
      </c>
      <c r="F50" s="5" t="s">
        <v>1872</v>
      </c>
      <c r="G50" s="5" t="s">
        <v>1740</v>
      </c>
      <c r="J50" s="5" t="s">
        <v>2266</v>
      </c>
    </row>
    <row r="51" spans="1:10">
      <c r="A51" s="5">
        <v>50</v>
      </c>
      <c r="B51" s="5" t="s">
        <v>1686</v>
      </c>
      <c r="C51" s="5" t="s">
        <v>150</v>
      </c>
      <c r="D51" s="5" t="s">
        <v>1873</v>
      </c>
      <c r="E51" s="5" t="s">
        <v>1874</v>
      </c>
      <c r="F51" s="5" t="s">
        <v>1875</v>
      </c>
      <c r="G51" s="5" t="s">
        <v>1876</v>
      </c>
      <c r="J51" s="5" t="s">
        <v>2266</v>
      </c>
    </row>
    <row r="52" spans="1:10">
      <c r="A52" s="5">
        <v>51</v>
      </c>
      <c r="B52" s="5" t="s">
        <v>1686</v>
      </c>
      <c r="C52" s="5" t="s">
        <v>150</v>
      </c>
      <c r="D52" s="5" t="s">
        <v>1877</v>
      </c>
      <c r="E52" s="5" t="s">
        <v>1878</v>
      </c>
      <c r="F52" s="5" t="s">
        <v>1879</v>
      </c>
      <c r="G52" s="5" t="s">
        <v>1880</v>
      </c>
      <c r="J52" s="5" t="s">
        <v>2266</v>
      </c>
    </row>
    <row r="53" spans="1:10">
      <c r="A53" s="5">
        <v>52</v>
      </c>
      <c r="B53" s="5" t="s">
        <v>1686</v>
      </c>
      <c r="C53" s="5" t="s">
        <v>150</v>
      </c>
      <c r="D53" s="5" t="s">
        <v>1881</v>
      </c>
      <c r="E53" s="5" t="s">
        <v>1882</v>
      </c>
      <c r="F53" s="5" t="s">
        <v>1883</v>
      </c>
      <c r="G53" s="5" t="s">
        <v>1884</v>
      </c>
      <c r="J53" s="5" t="s">
        <v>2266</v>
      </c>
    </row>
    <row r="54" spans="1:10">
      <c r="A54" s="5">
        <v>53</v>
      </c>
      <c r="B54" s="5" t="s">
        <v>1686</v>
      </c>
      <c r="C54" s="5" t="s">
        <v>150</v>
      </c>
      <c r="D54" s="5" t="s">
        <v>1885</v>
      </c>
      <c r="E54" s="5" t="s">
        <v>1886</v>
      </c>
      <c r="F54" s="5" t="s">
        <v>1887</v>
      </c>
      <c r="G54" s="5" t="s">
        <v>1888</v>
      </c>
      <c r="J54" s="5" t="s">
        <v>2266</v>
      </c>
    </row>
    <row r="55" spans="1:10">
      <c r="A55" s="5">
        <v>54</v>
      </c>
      <c r="B55" s="5" t="s">
        <v>1686</v>
      </c>
      <c r="C55" s="5" t="s">
        <v>150</v>
      </c>
      <c r="D55" s="5" t="s">
        <v>1889</v>
      </c>
      <c r="E55" s="5" t="s">
        <v>1890</v>
      </c>
      <c r="F55" s="5" t="s">
        <v>1891</v>
      </c>
      <c r="G55" s="5" t="s">
        <v>1797</v>
      </c>
      <c r="J55" s="5" t="s">
        <v>2266</v>
      </c>
    </row>
    <row r="56" spans="1:10">
      <c r="A56" s="5">
        <v>55</v>
      </c>
      <c r="B56" s="5" t="s">
        <v>1686</v>
      </c>
      <c r="C56" s="5" t="s">
        <v>150</v>
      </c>
      <c r="D56" s="5" t="s">
        <v>1892</v>
      </c>
      <c r="E56" s="5" t="s">
        <v>1893</v>
      </c>
      <c r="F56" s="5" t="s">
        <v>1894</v>
      </c>
      <c r="G56" s="5" t="s">
        <v>1895</v>
      </c>
      <c r="J56" s="5" t="s">
        <v>2266</v>
      </c>
    </row>
    <row r="57" spans="1:10">
      <c r="A57" s="5">
        <v>56</v>
      </c>
      <c r="B57" s="5" t="s">
        <v>1686</v>
      </c>
      <c r="C57" s="5" t="s">
        <v>150</v>
      </c>
      <c r="D57" s="5" t="s">
        <v>1896</v>
      </c>
      <c r="E57" s="5" t="s">
        <v>1897</v>
      </c>
      <c r="F57" s="5" t="s">
        <v>1898</v>
      </c>
      <c r="G57" s="5" t="s">
        <v>1899</v>
      </c>
      <c r="J57" s="5" t="s">
        <v>2266</v>
      </c>
    </row>
    <row r="58" spans="1:10">
      <c r="A58" s="5">
        <v>57</v>
      </c>
      <c r="B58" s="5" t="s">
        <v>1686</v>
      </c>
      <c r="C58" s="5" t="s">
        <v>150</v>
      </c>
      <c r="D58" s="5" t="s">
        <v>1900</v>
      </c>
      <c r="E58" s="5" t="s">
        <v>1901</v>
      </c>
      <c r="F58" s="5" t="s">
        <v>1902</v>
      </c>
      <c r="G58" s="5" t="s">
        <v>1903</v>
      </c>
      <c r="J58" s="5" t="s">
        <v>2266</v>
      </c>
    </row>
    <row r="59" spans="1:10">
      <c r="A59" s="5">
        <v>58</v>
      </c>
      <c r="B59" s="5" t="s">
        <v>1686</v>
      </c>
      <c r="C59" s="5" t="s">
        <v>150</v>
      </c>
      <c r="D59" s="5" t="s">
        <v>1904</v>
      </c>
      <c r="E59" s="5" t="s">
        <v>1905</v>
      </c>
      <c r="F59" s="5" t="s">
        <v>1906</v>
      </c>
      <c r="G59" s="5" t="s">
        <v>1907</v>
      </c>
      <c r="J59" s="5" t="s">
        <v>2266</v>
      </c>
    </row>
    <row r="60" spans="1:10">
      <c r="A60" s="5">
        <v>59</v>
      </c>
      <c r="B60" s="5" t="s">
        <v>1686</v>
      </c>
      <c r="C60" s="5" t="s">
        <v>150</v>
      </c>
      <c r="D60" s="5" t="s">
        <v>1908</v>
      </c>
      <c r="E60" s="5" t="s">
        <v>1909</v>
      </c>
      <c r="F60" s="5" t="s">
        <v>1910</v>
      </c>
      <c r="G60" s="5" t="s">
        <v>1694</v>
      </c>
      <c r="J60" s="5" t="s">
        <v>2266</v>
      </c>
    </row>
    <row r="61" spans="1:10">
      <c r="A61" s="5">
        <v>60</v>
      </c>
      <c r="B61" s="5" t="s">
        <v>1686</v>
      </c>
      <c r="C61" s="5" t="s">
        <v>150</v>
      </c>
      <c r="D61" s="5" t="s">
        <v>1911</v>
      </c>
      <c r="E61" s="5" t="s">
        <v>1912</v>
      </c>
      <c r="F61" s="5" t="s">
        <v>1913</v>
      </c>
      <c r="G61" s="5" t="s">
        <v>1914</v>
      </c>
      <c r="J61" s="5" t="s">
        <v>2266</v>
      </c>
    </row>
    <row r="62" spans="1:10">
      <c r="A62" s="5">
        <v>61</v>
      </c>
      <c r="B62" s="5" t="s">
        <v>1686</v>
      </c>
      <c r="C62" s="5" t="s">
        <v>150</v>
      </c>
      <c r="D62" s="5" t="s">
        <v>1915</v>
      </c>
      <c r="E62" s="5" t="s">
        <v>1916</v>
      </c>
      <c r="F62" s="5" t="s">
        <v>1917</v>
      </c>
      <c r="G62" s="5" t="s">
        <v>1728</v>
      </c>
      <c r="J62" s="5" t="s">
        <v>2266</v>
      </c>
    </row>
    <row r="63" spans="1:10">
      <c r="A63" s="5">
        <v>62</v>
      </c>
      <c r="B63" s="5" t="s">
        <v>1686</v>
      </c>
      <c r="C63" s="5" t="s">
        <v>150</v>
      </c>
      <c r="D63" s="5" t="s">
        <v>1918</v>
      </c>
      <c r="E63" s="5" t="s">
        <v>1919</v>
      </c>
      <c r="F63" s="5" t="s">
        <v>1920</v>
      </c>
      <c r="G63" s="5" t="s">
        <v>1759</v>
      </c>
      <c r="J63" s="5" t="s">
        <v>2266</v>
      </c>
    </row>
    <row r="64" spans="1:10">
      <c r="A64" s="5">
        <v>63</v>
      </c>
      <c r="B64" s="5" t="s">
        <v>1686</v>
      </c>
      <c r="C64" s="5" t="s">
        <v>150</v>
      </c>
      <c r="D64" s="5" t="s">
        <v>1921</v>
      </c>
      <c r="E64" s="5" t="s">
        <v>1922</v>
      </c>
      <c r="F64" s="5" t="s">
        <v>1923</v>
      </c>
      <c r="G64" s="5" t="s">
        <v>1888</v>
      </c>
      <c r="J64" s="5" t="s">
        <v>2266</v>
      </c>
    </row>
    <row r="65" spans="1:10">
      <c r="A65" s="5">
        <v>64</v>
      </c>
      <c r="B65" s="5" t="s">
        <v>1686</v>
      </c>
      <c r="C65" s="5" t="s">
        <v>150</v>
      </c>
      <c r="D65" s="5" t="s">
        <v>1924</v>
      </c>
      <c r="E65" s="5" t="s">
        <v>1925</v>
      </c>
      <c r="F65" s="5" t="s">
        <v>1926</v>
      </c>
      <c r="G65" s="5" t="s">
        <v>1927</v>
      </c>
      <c r="J65" s="5" t="s">
        <v>2266</v>
      </c>
    </row>
    <row r="66" spans="1:10">
      <c r="A66" s="5">
        <v>65</v>
      </c>
      <c r="B66" s="5" t="s">
        <v>1686</v>
      </c>
      <c r="C66" s="5" t="s">
        <v>150</v>
      </c>
      <c r="D66" s="5" t="s">
        <v>1928</v>
      </c>
      <c r="E66" s="5" t="s">
        <v>1929</v>
      </c>
      <c r="F66" s="5" t="s">
        <v>1930</v>
      </c>
      <c r="G66" s="5" t="s">
        <v>1931</v>
      </c>
      <c r="J66" s="5" t="s">
        <v>2266</v>
      </c>
    </row>
    <row r="67" spans="1:10">
      <c r="A67" s="5">
        <v>66</v>
      </c>
      <c r="B67" s="5" t="s">
        <v>1686</v>
      </c>
      <c r="C67" s="5" t="s">
        <v>150</v>
      </c>
      <c r="D67" s="5" t="s">
        <v>1932</v>
      </c>
      <c r="E67" s="5" t="s">
        <v>1933</v>
      </c>
      <c r="F67" s="5" t="s">
        <v>1934</v>
      </c>
      <c r="G67" s="5" t="s">
        <v>1935</v>
      </c>
      <c r="J67" s="5" t="s">
        <v>2266</v>
      </c>
    </row>
    <row r="68" spans="1:10">
      <c r="A68" s="5">
        <v>67</v>
      </c>
      <c r="B68" s="5" t="s">
        <v>1686</v>
      </c>
      <c r="C68" s="5" t="s">
        <v>150</v>
      </c>
      <c r="D68" s="5" t="s">
        <v>1936</v>
      </c>
      <c r="E68" s="5" t="s">
        <v>1937</v>
      </c>
      <c r="F68" s="5" t="s">
        <v>1938</v>
      </c>
      <c r="G68" s="5" t="s">
        <v>1939</v>
      </c>
      <c r="J68" s="5" t="s">
        <v>2266</v>
      </c>
    </row>
    <row r="69" spans="1:10">
      <c r="A69" s="5">
        <v>68</v>
      </c>
      <c r="B69" s="5" t="s">
        <v>1686</v>
      </c>
      <c r="C69" s="5" t="s">
        <v>150</v>
      </c>
      <c r="D69" s="5" t="s">
        <v>1940</v>
      </c>
      <c r="E69" s="5" t="s">
        <v>1941</v>
      </c>
      <c r="F69" s="5" t="s">
        <v>1942</v>
      </c>
      <c r="G69" s="5" t="s">
        <v>1943</v>
      </c>
      <c r="J69" s="5" t="s">
        <v>2266</v>
      </c>
    </row>
    <row r="70" spans="1:10">
      <c r="A70" s="5">
        <v>69</v>
      </c>
      <c r="B70" s="5" t="s">
        <v>1686</v>
      </c>
      <c r="C70" s="5" t="s">
        <v>150</v>
      </c>
      <c r="D70" s="5" t="s">
        <v>1944</v>
      </c>
      <c r="E70" s="5" t="s">
        <v>1945</v>
      </c>
      <c r="F70" s="5" t="s">
        <v>1946</v>
      </c>
      <c r="G70" s="5" t="s">
        <v>1947</v>
      </c>
      <c r="J70" s="5" t="s">
        <v>2266</v>
      </c>
    </row>
    <row r="71" spans="1:10">
      <c r="A71" s="5">
        <v>70</v>
      </c>
      <c r="B71" s="5" t="s">
        <v>1686</v>
      </c>
      <c r="C71" s="5" t="s">
        <v>150</v>
      </c>
      <c r="D71" s="5" t="s">
        <v>1948</v>
      </c>
      <c r="E71" s="5" t="s">
        <v>1949</v>
      </c>
      <c r="F71" s="5" t="s">
        <v>1950</v>
      </c>
      <c r="G71" s="5" t="s">
        <v>1759</v>
      </c>
      <c r="J71" s="5" t="s">
        <v>2266</v>
      </c>
    </row>
    <row r="72" spans="1:10">
      <c r="A72" s="5">
        <v>71</v>
      </c>
      <c r="B72" s="5" t="s">
        <v>1686</v>
      </c>
      <c r="C72" s="5" t="s">
        <v>150</v>
      </c>
      <c r="D72" s="5" t="s">
        <v>1951</v>
      </c>
      <c r="E72" s="5" t="s">
        <v>1952</v>
      </c>
      <c r="F72" s="5" t="s">
        <v>1953</v>
      </c>
      <c r="G72" s="5" t="s">
        <v>1690</v>
      </c>
      <c r="J72" s="5" t="s">
        <v>2266</v>
      </c>
    </row>
    <row r="73" spans="1:10">
      <c r="A73" s="5">
        <v>72</v>
      </c>
      <c r="B73" s="5" t="s">
        <v>1686</v>
      </c>
      <c r="C73" s="5" t="s">
        <v>150</v>
      </c>
      <c r="D73" s="5" t="s">
        <v>1954</v>
      </c>
      <c r="E73" s="5" t="s">
        <v>1955</v>
      </c>
      <c r="F73" s="5" t="s">
        <v>1956</v>
      </c>
      <c r="G73" s="5" t="s">
        <v>1866</v>
      </c>
      <c r="J73" s="5" t="s">
        <v>2266</v>
      </c>
    </row>
    <row r="74" spans="1:10">
      <c r="A74" s="5">
        <v>73</v>
      </c>
      <c r="B74" s="5" t="s">
        <v>1686</v>
      </c>
      <c r="C74" s="5" t="s">
        <v>150</v>
      </c>
      <c r="D74" s="5" t="s">
        <v>1957</v>
      </c>
      <c r="E74" s="5" t="s">
        <v>1958</v>
      </c>
      <c r="F74" s="5" t="s">
        <v>1959</v>
      </c>
      <c r="G74" s="5" t="s">
        <v>1740</v>
      </c>
      <c r="J74" s="5" t="s">
        <v>2266</v>
      </c>
    </row>
    <row r="75" spans="1:10">
      <c r="A75" s="5">
        <v>74</v>
      </c>
      <c r="B75" s="5" t="s">
        <v>1686</v>
      </c>
      <c r="C75" s="5" t="s">
        <v>150</v>
      </c>
      <c r="D75" s="5" t="s">
        <v>1960</v>
      </c>
      <c r="E75" s="5" t="s">
        <v>1961</v>
      </c>
      <c r="F75" s="5" t="s">
        <v>1962</v>
      </c>
      <c r="G75" s="5" t="s">
        <v>1698</v>
      </c>
      <c r="J75" s="5" t="s">
        <v>2266</v>
      </c>
    </row>
    <row r="76" spans="1:10">
      <c r="A76" s="5">
        <v>75</v>
      </c>
      <c r="B76" s="5" t="s">
        <v>1686</v>
      </c>
      <c r="C76" s="5" t="s">
        <v>150</v>
      </c>
      <c r="D76" s="5" t="s">
        <v>1963</v>
      </c>
      <c r="E76" s="5" t="s">
        <v>1964</v>
      </c>
      <c r="F76" s="5" t="s">
        <v>1965</v>
      </c>
      <c r="G76" s="5" t="s">
        <v>1966</v>
      </c>
      <c r="H76" s="5" t="s">
        <v>1967</v>
      </c>
      <c r="J76" s="5" t="s">
        <v>2266</v>
      </c>
    </row>
    <row r="77" spans="1:10">
      <c r="A77" s="5">
        <v>76</v>
      </c>
      <c r="B77" s="5" t="s">
        <v>1686</v>
      </c>
      <c r="C77" s="5" t="s">
        <v>150</v>
      </c>
      <c r="D77" s="5" t="s">
        <v>1968</v>
      </c>
      <c r="E77" s="5" t="s">
        <v>1969</v>
      </c>
      <c r="F77" s="5" t="s">
        <v>1970</v>
      </c>
      <c r="G77" s="5" t="s">
        <v>1971</v>
      </c>
      <c r="J77" s="5" t="s">
        <v>2266</v>
      </c>
    </row>
    <row r="78" spans="1:10">
      <c r="A78" s="5">
        <v>77</v>
      </c>
      <c r="B78" s="5" t="s">
        <v>1686</v>
      </c>
      <c r="C78" s="5" t="s">
        <v>150</v>
      </c>
      <c r="D78" s="5" t="s">
        <v>1972</v>
      </c>
      <c r="E78" s="5" t="s">
        <v>1973</v>
      </c>
      <c r="F78" s="5" t="s">
        <v>1974</v>
      </c>
      <c r="G78" s="5" t="s">
        <v>1841</v>
      </c>
      <c r="J78" s="5" t="s">
        <v>2266</v>
      </c>
    </row>
    <row r="79" spans="1:10">
      <c r="A79" s="5">
        <v>78</v>
      </c>
      <c r="B79" s="5" t="s">
        <v>1686</v>
      </c>
      <c r="C79" s="5" t="s">
        <v>150</v>
      </c>
      <c r="D79" s="5" t="s">
        <v>1975</v>
      </c>
      <c r="E79" s="5" t="s">
        <v>1976</v>
      </c>
      <c r="F79" s="5" t="s">
        <v>1977</v>
      </c>
      <c r="G79" s="5" t="s">
        <v>1698</v>
      </c>
      <c r="J79" s="5" t="s">
        <v>2266</v>
      </c>
    </row>
    <row r="80" spans="1:10">
      <c r="A80" s="5">
        <v>79</v>
      </c>
      <c r="B80" s="5" t="s">
        <v>1686</v>
      </c>
      <c r="C80" s="5" t="s">
        <v>150</v>
      </c>
      <c r="D80" s="5" t="s">
        <v>1978</v>
      </c>
      <c r="E80" s="5" t="s">
        <v>1979</v>
      </c>
      <c r="F80" s="5" t="s">
        <v>1980</v>
      </c>
      <c r="G80" s="5" t="s">
        <v>1836</v>
      </c>
      <c r="J80" s="5" t="s">
        <v>2266</v>
      </c>
    </row>
    <row r="81" spans="1:10">
      <c r="A81" s="5">
        <v>80</v>
      </c>
      <c r="B81" s="5" t="s">
        <v>1686</v>
      </c>
      <c r="C81" s="5" t="s">
        <v>150</v>
      </c>
      <c r="D81" s="5" t="s">
        <v>1981</v>
      </c>
      <c r="E81" s="5" t="s">
        <v>1982</v>
      </c>
      <c r="F81" s="5" t="s">
        <v>1983</v>
      </c>
      <c r="G81" s="5" t="s">
        <v>1876</v>
      </c>
      <c r="J81" s="5" t="s">
        <v>2266</v>
      </c>
    </row>
    <row r="82" spans="1:10">
      <c r="A82" s="5">
        <v>81</v>
      </c>
      <c r="B82" s="5" t="s">
        <v>1686</v>
      </c>
      <c r="C82" s="5" t="s">
        <v>150</v>
      </c>
      <c r="D82" s="5" t="s">
        <v>1984</v>
      </c>
      <c r="E82" s="5" t="s">
        <v>1985</v>
      </c>
      <c r="F82" s="5" t="s">
        <v>1986</v>
      </c>
      <c r="G82" s="5" t="s">
        <v>1694</v>
      </c>
      <c r="J82" s="5" t="s">
        <v>2266</v>
      </c>
    </row>
    <row r="83" spans="1:10">
      <c r="A83" s="5">
        <v>82</v>
      </c>
      <c r="B83" s="5" t="s">
        <v>1686</v>
      </c>
      <c r="C83" s="5" t="s">
        <v>150</v>
      </c>
      <c r="D83" s="5" t="s">
        <v>1987</v>
      </c>
      <c r="E83" s="5" t="s">
        <v>1988</v>
      </c>
      <c r="F83" s="5" t="s">
        <v>1989</v>
      </c>
      <c r="G83" s="5" t="s">
        <v>1888</v>
      </c>
      <c r="J83" s="5" t="s">
        <v>2266</v>
      </c>
    </row>
    <row r="84" spans="1:10">
      <c r="A84" s="5">
        <v>83</v>
      </c>
      <c r="B84" s="5" t="s">
        <v>1686</v>
      </c>
      <c r="C84" s="5" t="s">
        <v>150</v>
      </c>
      <c r="D84" s="5" t="s">
        <v>1990</v>
      </c>
      <c r="E84" s="5" t="s">
        <v>1991</v>
      </c>
      <c r="F84" s="5" t="s">
        <v>1992</v>
      </c>
      <c r="G84" s="5" t="s">
        <v>1935</v>
      </c>
      <c r="J84" s="5" t="s">
        <v>2266</v>
      </c>
    </row>
    <row r="85" spans="1:10">
      <c r="A85" s="5">
        <v>84</v>
      </c>
      <c r="B85" s="5" t="s">
        <v>1686</v>
      </c>
      <c r="C85" s="5" t="s">
        <v>150</v>
      </c>
      <c r="D85" s="5" t="s">
        <v>1993</v>
      </c>
      <c r="E85" s="5" t="s">
        <v>1994</v>
      </c>
      <c r="F85" s="5" t="s">
        <v>1995</v>
      </c>
      <c r="G85" s="5" t="s">
        <v>1996</v>
      </c>
      <c r="J85" s="5" t="s">
        <v>2266</v>
      </c>
    </row>
    <row r="86" spans="1:10">
      <c r="A86" s="5">
        <v>85</v>
      </c>
      <c r="B86" s="5" t="s">
        <v>1686</v>
      </c>
      <c r="C86" s="5" t="s">
        <v>150</v>
      </c>
      <c r="D86" s="5" t="s">
        <v>1997</v>
      </c>
      <c r="E86" s="5" t="s">
        <v>1998</v>
      </c>
      <c r="F86" s="5" t="s">
        <v>1999</v>
      </c>
      <c r="G86" s="5" t="s">
        <v>2000</v>
      </c>
      <c r="H86" s="5" t="s">
        <v>2001</v>
      </c>
      <c r="J86" s="5" t="s">
        <v>2266</v>
      </c>
    </row>
    <row r="87" spans="1:10">
      <c r="A87" s="5">
        <v>86</v>
      </c>
      <c r="B87" s="5" t="s">
        <v>1686</v>
      </c>
      <c r="C87" s="5" t="s">
        <v>150</v>
      </c>
      <c r="D87" s="5" t="s">
        <v>2002</v>
      </c>
      <c r="E87" s="5" t="s">
        <v>2003</v>
      </c>
      <c r="F87" s="5" t="s">
        <v>2004</v>
      </c>
      <c r="G87" s="5" t="s">
        <v>2000</v>
      </c>
      <c r="H87" s="5" t="s">
        <v>2005</v>
      </c>
      <c r="J87" s="5" t="s">
        <v>2266</v>
      </c>
    </row>
    <row r="88" spans="1:10">
      <c r="A88" s="5">
        <v>87</v>
      </c>
      <c r="B88" s="5" t="s">
        <v>1686</v>
      </c>
      <c r="C88" s="5" t="s">
        <v>150</v>
      </c>
      <c r="D88" s="5" t="s">
        <v>2006</v>
      </c>
      <c r="E88" s="5" t="s">
        <v>2007</v>
      </c>
      <c r="F88" s="5" t="s">
        <v>2008</v>
      </c>
      <c r="G88" s="5" t="s">
        <v>1947</v>
      </c>
      <c r="J88" s="5" t="s">
        <v>2266</v>
      </c>
    </row>
    <row r="89" spans="1:10">
      <c r="A89" s="5">
        <v>88</v>
      </c>
      <c r="B89" s="5" t="s">
        <v>1686</v>
      </c>
      <c r="C89" s="5" t="s">
        <v>150</v>
      </c>
      <c r="D89" s="5" t="s">
        <v>2009</v>
      </c>
      <c r="E89" s="5" t="s">
        <v>2010</v>
      </c>
      <c r="F89" s="5" t="s">
        <v>2011</v>
      </c>
      <c r="G89" s="5" t="s">
        <v>2012</v>
      </c>
      <c r="J89" s="5" t="s">
        <v>2266</v>
      </c>
    </row>
    <row r="90" spans="1:10">
      <c r="A90" s="5">
        <v>89</v>
      </c>
      <c r="B90" s="5" t="s">
        <v>1686</v>
      </c>
      <c r="C90" s="5" t="s">
        <v>150</v>
      </c>
      <c r="D90" s="5" t="s">
        <v>2013</v>
      </c>
      <c r="E90" s="5" t="s">
        <v>2014</v>
      </c>
      <c r="F90" s="5" t="s">
        <v>2015</v>
      </c>
      <c r="G90" s="5" t="s">
        <v>1947</v>
      </c>
      <c r="H90" s="5" t="s">
        <v>1729</v>
      </c>
      <c r="J90" s="5" t="s">
        <v>2266</v>
      </c>
    </row>
    <row r="91" spans="1:10">
      <c r="A91" s="5">
        <v>90</v>
      </c>
      <c r="B91" s="5" t="s">
        <v>1686</v>
      </c>
      <c r="C91" s="5" t="s">
        <v>150</v>
      </c>
      <c r="D91" s="5" t="s">
        <v>2016</v>
      </c>
      <c r="E91" s="5" t="s">
        <v>2017</v>
      </c>
      <c r="F91" s="5" t="s">
        <v>2018</v>
      </c>
      <c r="G91" s="5" t="s">
        <v>1947</v>
      </c>
      <c r="J91" s="5" t="s">
        <v>2266</v>
      </c>
    </row>
    <row r="92" spans="1:10">
      <c r="A92" s="5">
        <v>91</v>
      </c>
      <c r="B92" s="5" t="s">
        <v>1686</v>
      </c>
      <c r="C92" s="5" t="s">
        <v>150</v>
      </c>
      <c r="D92" s="5" t="s">
        <v>2019</v>
      </c>
      <c r="E92" s="5" t="s">
        <v>2020</v>
      </c>
      <c r="F92" s="5" t="s">
        <v>2021</v>
      </c>
      <c r="G92" s="5" t="s">
        <v>2022</v>
      </c>
      <c r="J92" s="5" t="s">
        <v>2266</v>
      </c>
    </row>
    <row r="93" spans="1:10">
      <c r="A93" s="5">
        <v>92</v>
      </c>
      <c r="B93" s="5" t="s">
        <v>1686</v>
      </c>
      <c r="C93" s="5" t="s">
        <v>150</v>
      </c>
      <c r="D93" s="5" t="s">
        <v>2023</v>
      </c>
      <c r="E93" s="5" t="s">
        <v>2024</v>
      </c>
      <c r="F93" s="5" t="s">
        <v>2025</v>
      </c>
      <c r="G93" s="5" t="s">
        <v>1690</v>
      </c>
      <c r="J93" s="5" t="s">
        <v>2266</v>
      </c>
    </row>
    <row r="94" spans="1:10">
      <c r="A94" s="5">
        <v>93</v>
      </c>
      <c r="B94" s="5" t="s">
        <v>1686</v>
      </c>
      <c r="C94" s="5" t="s">
        <v>150</v>
      </c>
      <c r="D94" s="5" t="s">
        <v>2026</v>
      </c>
      <c r="E94" s="5" t="s">
        <v>2027</v>
      </c>
      <c r="F94" s="5" t="s">
        <v>2028</v>
      </c>
      <c r="G94" s="5" t="s">
        <v>1810</v>
      </c>
      <c r="J94" s="5" t="s">
        <v>2266</v>
      </c>
    </row>
    <row r="95" spans="1:10">
      <c r="A95" s="5">
        <v>94</v>
      </c>
      <c r="B95" s="5" t="s">
        <v>1686</v>
      </c>
      <c r="C95" s="5" t="s">
        <v>150</v>
      </c>
      <c r="D95" s="5" t="s">
        <v>2029</v>
      </c>
      <c r="E95" s="5" t="s">
        <v>2030</v>
      </c>
      <c r="F95" s="5" t="s">
        <v>2031</v>
      </c>
      <c r="G95" s="5" t="s">
        <v>1763</v>
      </c>
      <c r="J95" s="5" t="s">
        <v>2266</v>
      </c>
    </row>
    <row r="96" spans="1:10">
      <c r="A96" s="5">
        <v>95</v>
      </c>
      <c r="B96" s="5" t="s">
        <v>1686</v>
      </c>
      <c r="C96" s="5" t="s">
        <v>150</v>
      </c>
      <c r="D96" s="5" t="s">
        <v>2032</v>
      </c>
      <c r="E96" s="5" t="s">
        <v>2033</v>
      </c>
      <c r="F96" s="5" t="s">
        <v>2034</v>
      </c>
      <c r="G96" s="5" t="s">
        <v>1698</v>
      </c>
      <c r="J96" s="5" t="s">
        <v>2266</v>
      </c>
    </row>
    <row r="97" spans="1:10">
      <c r="A97" s="5">
        <v>96</v>
      </c>
      <c r="B97" s="5" t="s">
        <v>1686</v>
      </c>
      <c r="C97" s="5" t="s">
        <v>150</v>
      </c>
      <c r="D97" s="5" t="s">
        <v>2035</v>
      </c>
      <c r="E97" s="5" t="s">
        <v>2036</v>
      </c>
      <c r="F97" s="5" t="s">
        <v>2037</v>
      </c>
      <c r="G97" s="5" t="s">
        <v>1698</v>
      </c>
      <c r="J97" s="5" t="s">
        <v>2266</v>
      </c>
    </row>
    <row r="98" spans="1:10">
      <c r="A98" s="5">
        <v>97</v>
      </c>
      <c r="B98" s="5" t="s">
        <v>1686</v>
      </c>
      <c r="C98" s="5" t="s">
        <v>150</v>
      </c>
      <c r="D98" s="5" t="s">
        <v>2038</v>
      </c>
      <c r="E98" s="5" t="s">
        <v>2039</v>
      </c>
      <c r="F98" s="5" t="s">
        <v>2040</v>
      </c>
      <c r="G98" s="5" t="s">
        <v>1880</v>
      </c>
      <c r="J98" s="5" t="s">
        <v>2266</v>
      </c>
    </row>
    <row r="99" spans="1:10">
      <c r="A99" s="5">
        <v>98</v>
      </c>
      <c r="B99" s="5" t="s">
        <v>1686</v>
      </c>
      <c r="C99" s="5" t="s">
        <v>150</v>
      </c>
      <c r="D99" s="5" t="s">
        <v>2041</v>
      </c>
      <c r="E99" s="5" t="s">
        <v>2042</v>
      </c>
      <c r="F99" s="5" t="s">
        <v>2043</v>
      </c>
      <c r="G99" s="5" t="s">
        <v>1862</v>
      </c>
      <c r="J99" s="5" t="s">
        <v>2266</v>
      </c>
    </row>
    <row r="100" spans="1:10">
      <c r="A100" s="5">
        <v>99</v>
      </c>
      <c r="B100" s="5" t="s">
        <v>1686</v>
      </c>
      <c r="C100" s="5" t="s">
        <v>150</v>
      </c>
      <c r="D100" s="5" t="s">
        <v>2044</v>
      </c>
      <c r="E100" s="5" t="s">
        <v>2045</v>
      </c>
      <c r="F100" s="5" t="s">
        <v>2046</v>
      </c>
      <c r="G100" s="5" t="s">
        <v>1763</v>
      </c>
      <c r="J100" s="5" t="s">
        <v>2266</v>
      </c>
    </row>
    <row r="101" spans="1:10">
      <c r="A101" s="5">
        <v>100</v>
      </c>
      <c r="B101" s="5" t="s">
        <v>1686</v>
      </c>
      <c r="C101" s="5" t="s">
        <v>150</v>
      </c>
      <c r="D101" s="5" t="s">
        <v>2047</v>
      </c>
      <c r="E101" s="5" t="s">
        <v>2048</v>
      </c>
      <c r="F101" s="5" t="s">
        <v>2049</v>
      </c>
      <c r="G101" s="5" t="s">
        <v>2050</v>
      </c>
      <c r="J101" s="5" t="s">
        <v>2266</v>
      </c>
    </row>
    <row r="102" spans="1:10">
      <c r="A102" s="5">
        <v>101</v>
      </c>
      <c r="B102" s="5" t="s">
        <v>1686</v>
      </c>
      <c r="C102" s="5" t="s">
        <v>150</v>
      </c>
      <c r="D102" s="5" t="s">
        <v>2051</v>
      </c>
      <c r="E102" s="5" t="s">
        <v>2052</v>
      </c>
      <c r="F102" s="5" t="s">
        <v>2053</v>
      </c>
      <c r="G102" s="5" t="s">
        <v>1841</v>
      </c>
      <c r="J102" s="5" t="s">
        <v>2266</v>
      </c>
    </row>
    <row r="103" spans="1:10">
      <c r="A103" s="5">
        <v>102</v>
      </c>
      <c r="B103" s="5" t="s">
        <v>1686</v>
      </c>
      <c r="C103" s="5" t="s">
        <v>150</v>
      </c>
      <c r="D103" s="5" t="s">
        <v>2054</v>
      </c>
      <c r="E103" s="5" t="s">
        <v>2055</v>
      </c>
      <c r="F103" s="5" t="s">
        <v>2056</v>
      </c>
      <c r="G103" s="5" t="s">
        <v>1740</v>
      </c>
      <c r="J103" s="5" t="s">
        <v>2266</v>
      </c>
    </row>
    <row r="104" spans="1:10">
      <c r="A104" s="5">
        <v>103</v>
      </c>
      <c r="B104" s="5" t="s">
        <v>1686</v>
      </c>
      <c r="C104" s="5" t="s">
        <v>150</v>
      </c>
      <c r="D104" s="5" t="s">
        <v>2057</v>
      </c>
      <c r="E104" s="5" t="s">
        <v>2058</v>
      </c>
      <c r="F104" s="5" t="s">
        <v>2059</v>
      </c>
      <c r="G104" s="5" t="s">
        <v>2060</v>
      </c>
      <c r="J104" s="5" t="s">
        <v>2266</v>
      </c>
    </row>
    <row r="105" spans="1:10">
      <c r="A105" s="5">
        <v>104</v>
      </c>
      <c r="B105" s="5" t="s">
        <v>1686</v>
      </c>
      <c r="C105" s="5" t="s">
        <v>150</v>
      </c>
      <c r="D105" s="5" t="s">
        <v>2061</v>
      </c>
      <c r="E105" s="5" t="s">
        <v>2062</v>
      </c>
      <c r="F105" s="5" t="s">
        <v>2063</v>
      </c>
      <c r="G105" s="5" t="s">
        <v>1716</v>
      </c>
      <c r="H105" s="5" t="s">
        <v>2064</v>
      </c>
      <c r="J105" s="5" t="s">
        <v>2266</v>
      </c>
    </row>
    <row r="106" spans="1:10">
      <c r="A106" s="5">
        <v>105</v>
      </c>
      <c r="B106" s="5" t="s">
        <v>1686</v>
      </c>
      <c r="C106" s="5" t="s">
        <v>150</v>
      </c>
      <c r="D106" s="5" t="s">
        <v>2065</v>
      </c>
      <c r="E106" s="5" t="s">
        <v>2066</v>
      </c>
      <c r="F106" s="5" t="s">
        <v>2067</v>
      </c>
      <c r="G106" s="5" t="s">
        <v>1841</v>
      </c>
      <c r="J106" s="5" t="s">
        <v>2266</v>
      </c>
    </row>
    <row r="107" spans="1:10">
      <c r="A107" s="5">
        <v>106</v>
      </c>
      <c r="B107" s="5" t="s">
        <v>1686</v>
      </c>
      <c r="C107" s="5" t="s">
        <v>150</v>
      </c>
      <c r="D107" s="5" t="s">
        <v>2068</v>
      </c>
      <c r="E107" s="5" t="s">
        <v>2069</v>
      </c>
      <c r="F107" s="5" t="s">
        <v>2070</v>
      </c>
      <c r="G107" s="5" t="s">
        <v>2000</v>
      </c>
      <c r="J107" s="5" t="s">
        <v>2266</v>
      </c>
    </row>
    <row r="108" spans="1:10">
      <c r="A108" s="5">
        <v>107</v>
      </c>
      <c r="B108" s="5" t="s">
        <v>1686</v>
      </c>
      <c r="C108" s="5" t="s">
        <v>150</v>
      </c>
      <c r="D108" s="5" t="s">
        <v>2071</v>
      </c>
      <c r="E108" s="5" t="s">
        <v>2072</v>
      </c>
      <c r="F108" s="5" t="s">
        <v>2073</v>
      </c>
      <c r="G108" s="5" t="s">
        <v>1996</v>
      </c>
      <c r="J108" s="5" t="s">
        <v>2266</v>
      </c>
    </row>
    <row r="109" spans="1:10">
      <c r="A109" s="5">
        <v>108</v>
      </c>
      <c r="B109" s="5" t="s">
        <v>1686</v>
      </c>
      <c r="C109" s="5" t="s">
        <v>150</v>
      </c>
      <c r="D109" s="5" t="s">
        <v>2074</v>
      </c>
      <c r="E109" s="5" t="s">
        <v>2075</v>
      </c>
      <c r="F109" s="5" t="s">
        <v>2076</v>
      </c>
      <c r="G109" s="5" t="s">
        <v>1876</v>
      </c>
      <c r="J109" s="5" t="s">
        <v>2266</v>
      </c>
    </row>
    <row r="110" spans="1:10">
      <c r="A110" s="5">
        <v>109</v>
      </c>
      <c r="B110" s="5" t="s">
        <v>1686</v>
      </c>
      <c r="C110" s="5" t="s">
        <v>150</v>
      </c>
      <c r="D110" s="5" t="s">
        <v>2077</v>
      </c>
      <c r="E110" s="5" t="s">
        <v>2078</v>
      </c>
      <c r="F110" s="5" t="s">
        <v>2079</v>
      </c>
      <c r="G110" s="5" t="s">
        <v>1698</v>
      </c>
      <c r="J110" s="5" t="s">
        <v>2266</v>
      </c>
    </row>
    <row r="111" spans="1:10">
      <c r="A111" s="5">
        <v>110</v>
      </c>
      <c r="B111" s="5" t="s">
        <v>1686</v>
      </c>
      <c r="C111" s="5" t="s">
        <v>150</v>
      </c>
      <c r="D111" s="5" t="s">
        <v>2080</v>
      </c>
      <c r="E111" s="5" t="s">
        <v>2081</v>
      </c>
      <c r="F111" s="5" t="s">
        <v>2082</v>
      </c>
      <c r="G111" s="5" t="s">
        <v>2083</v>
      </c>
      <c r="J111" s="5" t="s">
        <v>2266</v>
      </c>
    </row>
    <row r="112" spans="1:10">
      <c r="A112" s="5">
        <v>111</v>
      </c>
      <c r="B112" s="5" t="s">
        <v>1686</v>
      </c>
      <c r="C112" s="5" t="s">
        <v>150</v>
      </c>
      <c r="D112" s="5" t="s">
        <v>2084</v>
      </c>
      <c r="E112" s="5" t="s">
        <v>2085</v>
      </c>
      <c r="F112" s="5" t="s">
        <v>2082</v>
      </c>
      <c r="G112" s="5" t="s">
        <v>1852</v>
      </c>
      <c r="J112" s="5" t="s">
        <v>2266</v>
      </c>
    </row>
    <row r="113" spans="1:10">
      <c r="A113" s="5">
        <v>112</v>
      </c>
      <c r="B113" s="5" t="s">
        <v>1686</v>
      </c>
      <c r="C113" s="5" t="s">
        <v>150</v>
      </c>
      <c r="D113" s="5" t="s">
        <v>2086</v>
      </c>
      <c r="E113" s="5" t="s">
        <v>2087</v>
      </c>
      <c r="F113" s="5" t="s">
        <v>2082</v>
      </c>
      <c r="G113" s="5" t="s">
        <v>2088</v>
      </c>
      <c r="J113" s="5" t="s">
        <v>2266</v>
      </c>
    </row>
    <row r="114" spans="1:10">
      <c r="A114" s="5">
        <v>113</v>
      </c>
      <c r="B114" s="5" t="s">
        <v>1686</v>
      </c>
      <c r="C114" s="5" t="s">
        <v>150</v>
      </c>
      <c r="D114" s="5" t="s">
        <v>2089</v>
      </c>
      <c r="E114" s="5" t="s">
        <v>2090</v>
      </c>
      <c r="F114" s="5" t="s">
        <v>2082</v>
      </c>
      <c r="G114" s="5" t="s">
        <v>2091</v>
      </c>
      <c r="J114" s="5" t="s">
        <v>2266</v>
      </c>
    </row>
    <row r="115" spans="1:10">
      <c r="A115" s="5">
        <v>114</v>
      </c>
      <c r="B115" s="5" t="s">
        <v>1686</v>
      </c>
      <c r="C115" s="5" t="s">
        <v>150</v>
      </c>
      <c r="D115" s="5" t="s">
        <v>2092</v>
      </c>
      <c r="E115" s="5" t="s">
        <v>2093</v>
      </c>
      <c r="F115" s="5" t="s">
        <v>2082</v>
      </c>
      <c r="G115" s="5" t="s">
        <v>2094</v>
      </c>
      <c r="J115" s="5" t="s">
        <v>2266</v>
      </c>
    </row>
    <row r="116" spans="1:10">
      <c r="A116" s="5">
        <v>115</v>
      </c>
      <c r="B116" s="5" t="s">
        <v>1686</v>
      </c>
      <c r="C116" s="5" t="s">
        <v>150</v>
      </c>
      <c r="D116" s="5" t="s">
        <v>2095</v>
      </c>
      <c r="E116" s="5" t="s">
        <v>2096</v>
      </c>
      <c r="F116" s="5" t="s">
        <v>2082</v>
      </c>
      <c r="G116" s="5" t="s">
        <v>2097</v>
      </c>
      <c r="J116" s="5" t="s">
        <v>2266</v>
      </c>
    </row>
    <row r="117" spans="1:10">
      <c r="A117" s="5">
        <v>116</v>
      </c>
      <c r="B117" s="5" t="s">
        <v>1686</v>
      </c>
      <c r="C117" s="5" t="s">
        <v>150</v>
      </c>
      <c r="D117" s="5" t="s">
        <v>2098</v>
      </c>
      <c r="E117" s="5" t="s">
        <v>2099</v>
      </c>
      <c r="F117" s="5" t="s">
        <v>2082</v>
      </c>
      <c r="G117" s="5" t="s">
        <v>2100</v>
      </c>
      <c r="J117" s="5" t="s">
        <v>2266</v>
      </c>
    </row>
    <row r="118" spans="1:10">
      <c r="A118" s="5">
        <v>117</v>
      </c>
      <c r="B118" s="5" t="s">
        <v>1686</v>
      </c>
      <c r="C118" s="5" t="s">
        <v>150</v>
      </c>
      <c r="D118" s="5" t="s">
        <v>2101</v>
      </c>
      <c r="E118" s="5" t="s">
        <v>2102</v>
      </c>
      <c r="F118" s="5" t="s">
        <v>2082</v>
      </c>
      <c r="G118" s="5" t="s">
        <v>2103</v>
      </c>
      <c r="J118" s="5" t="s">
        <v>2266</v>
      </c>
    </row>
    <row r="119" spans="1:10">
      <c r="A119" s="5">
        <v>118</v>
      </c>
      <c r="B119" s="5" t="s">
        <v>1686</v>
      </c>
      <c r="C119" s="5" t="s">
        <v>150</v>
      </c>
      <c r="D119" s="5" t="s">
        <v>2104</v>
      </c>
      <c r="E119" s="5" t="s">
        <v>2105</v>
      </c>
      <c r="F119" s="5" t="s">
        <v>2106</v>
      </c>
      <c r="G119" s="5" t="s">
        <v>1728</v>
      </c>
      <c r="J119" s="5" t="s">
        <v>2266</v>
      </c>
    </row>
    <row r="120" spans="1:10">
      <c r="A120" s="5">
        <v>119</v>
      </c>
      <c r="B120" s="5" t="s">
        <v>1686</v>
      </c>
      <c r="C120" s="5" t="s">
        <v>150</v>
      </c>
      <c r="D120" s="5" t="s">
        <v>2107</v>
      </c>
      <c r="E120" s="5" t="s">
        <v>2108</v>
      </c>
      <c r="F120" s="5" t="s">
        <v>2109</v>
      </c>
      <c r="G120" s="5" t="s">
        <v>2110</v>
      </c>
      <c r="J120" s="5" t="s">
        <v>2266</v>
      </c>
    </row>
    <row r="121" spans="1:10">
      <c r="A121" s="5">
        <v>120</v>
      </c>
      <c r="B121" s="5" t="s">
        <v>1686</v>
      </c>
      <c r="C121" s="5" t="s">
        <v>150</v>
      </c>
      <c r="D121" s="5" t="s">
        <v>2111</v>
      </c>
      <c r="E121" s="5" t="s">
        <v>2112</v>
      </c>
      <c r="F121" s="5" t="s">
        <v>2113</v>
      </c>
      <c r="G121" s="5" t="s">
        <v>1836</v>
      </c>
      <c r="J121" s="5" t="s">
        <v>2266</v>
      </c>
    </row>
    <row r="122" spans="1:10">
      <c r="A122" s="5">
        <v>121</v>
      </c>
      <c r="B122" s="5" t="s">
        <v>1686</v>
      </c>
      <c r="C122" s="5" t="s">
        <v>150</v>
      </c>
      <c r="D122" s="5" t="s">
        <v>2114</v>
      </c>
      <c r="E122" s="5" t="s">
        <v>2115</v>
      </c>
      <c r="F122" s="5" t="s">
        <v>2116</v>
      </c>
      <c r="G122" s="5" t="s">
        <v>1876</v>
      </c>
      <c r="J122" s="5" t="s">
        <v>2266</v>
      </c>
    </row>
    <row r="123" spans="1:10">
      <c r="A123" s="5">
        <v>122</v>
      </c>
      <c r="B123" s="5" t="s">
        <v>1686</v>
      </c>
      <c r="C123" s="5" t="s">
        <v>150</v>
      </c>
      <c r="D123" s="5" t="s">
        <v>2117</v>
      </c>
      <c r="E123" s="5" t="s">
        <v>2118</v>
      </c>
      <c r="F123" s="5" t="s">
        <v>2119</v>
      </c>
      <c r="G123" s="5" t="s">
        <v>2120</v>
      </c>
      <c r="J123" s="5" t="s">
        <v>2266</v>
      </c>
    </row>
    <row r="124" spans="1:10">
      <c r="A124" s="5">
        <v>123</v>
      </c>
      <c r="B124" s="5" t="s">
        <v>1686</v>
      </c>
      <c r="C124" s="5" t="s">
        <v>150</v>
      </c>
      <c r="D124" s="5" t="s">
        <v>2121</v>
      </c>
      <c r="E124" s="5" t="s">
        <v>2122</v>
      </c>
      <c r="F124" s="5" t="s">
        <v>2123</v>
      </c>
      <c r="G124" s="5" t="s">
        <v>2000</v>
      </c>
      <c r="J124" s="5" t="s">
        <v>2266</v>
      </c>
    </row>
    <row r="125" spans="1:10">
      <c r="A125" s="5">
        <v>124</v>
      </c>
      <c r="B125" s="5" t="s">
        <v>1686</v>
      </c>
      <c r="C125" s="5" t="s">
        <v>150</v>
      </c>
      <c r="D125" s="5" t="s">
        <v>2124</v>
      </c>
      <c r="E125" s="5" t="s">
        <v>2125</v>
      </c>
      <c r="F125" s="5" t="s">
        <v>2126</v>
      </c>
      <c r="G125" s="5" t="s">
        <v>1740</v>
      </c>
      <c r="J125" s="5" t="s">
        <v>2266</v>
      </c>
    </row>
    <row r="126" spans="1:10">
      <c r="A126" s="5">
        <v>125</v>
      </c>
      <c r="B126" s="5" t="s">
        <v>1686</v>
      </c>
      <c r="C126" s="5" t="s">
        <v>150</v>
      </c>
      <c r="D126" s="5" t="s">
        <v>2127</v>
      </c>
      <c r="E126" s="5" t="s">
        <v>2128</v>
      </c>
      <c r="F126" s="5" t="s">
        <v>2129</v>
      </c>
      <c r="G126" s="5" t="s">
        <v>1740</v>
      </c>
      <c r="J126" s="5" t="s">
        <v>2266</v>
      </c>
    </row>
    <row r="127" spans="1:10">
      <c r="A127" s="5">
        <v>126</v>
      </c>
      <c r="B127" s="5" t="s">
        <v>1686</v>
      </c>
      <c r="C127" s="5" t="s">
        <v>150</v>
      </c>
      <c r="D127" s="5" t="s">
        <v>2130</v>
      </c>
      <c r="E127" s="5" t="s">
        <v>2131</v>
      </c>
      <c r="F127" s="5" t="s">
        <v>2132</v>
      </c>
      <c r="G127" s="5" t="s">
        <v>1763</v>
      </c>
      <c r="H127" s="5" t="s">
        <v>2133</v>
      </c>
      <c r="J127" s="5" t="s">
        <v>2266</v>
      </c>
    </row>
    <row r="128" spans="1:10">
      <c r="A128" s="5">
        <v>127</v>
      </c>
      <c r="B128" s="5" t="s">
        <v>1686</v>
      </c>
      <c r="C128" s="5" t="s">
        <v>150</v>
      </c>
      <c r="D128" s="5" t="s">
        <v>2134</v>
      </c>
      <c r="E128" s="5" t="s">
        <v>2135</v>
      </c>
      <c r="F128" s="5" t="s">
        <v>2136</v>
      </c>
      <c r="G128" s="5" t="s">
        <v>1740</v>
      </c>
      <c r="J128" s="5" t="s">
        <v>2266</v>
      </c>
    </row>
    <row r="129" spans="1:10">
      <c r="A129" s="5">
        <v>128</v>
      </c>
      <c r="B129" s="5" t="s">
        <v>1686</v>
      </c>
      <c r="C129" s="5" t="s">
        <v>150</v>
      </c>
      <c r="D129" s="5" t="s">
        <v>2137</v>
      </c>
      <c r="E129" s="5" t="s">
        <v>2138</v>
      </c>
      <c r="F129" s="5" t="s">
        <v>2139</v>
      </c>
      <c r="G129" s="5" t="s">
        <v>2140</v>
      </c>
      <c r="J129" s="5" t="s">
        <v>2266</v>
      </c>
    </row>
    <row r="130" spans="1:10">
      <c r="A130" s="5">
        <v>129</v>
      </c>
      <c r="B130" s="5" t="s">
        <v>1686</v>
      </c>
      <c r="C130" s="5" t="s">
        <v>150</v>
      </c>
      <c r="D130" s="5" t="s">
        <v>2141</v>
      </c>
      <c r="E130" s="5" t="s">
        <v>2142</v>
      </c>
      <c r="F130" s="5" t="s">
        <v>2143</v>
      </c>
      <c r="G130" s="5" t="s">
        <v>1802</v>
      </c>
      <c r="H130" s="5" t="s">
        <v>2144</v>
      </c>
      <c r="J130" s="5" t="s">
        <v>2266</v>
      </c>
    </row>
    <row r="131" spans="1:10">
      <c r="A131" s="5">
        <v>130</v>
      </c>
      <c r="B131" s="5" t="s">
        <v>1686</v>
      </c>
      <c r="C131" s="5" t="s">
        <v>150</v>
      </c>
      <c r="D131" s="5" t="s">
        <v>2145</v>
      </c>
      <c r="E131" s="5" t="s">
        <v>2142</v>
      </c>
      <c r="F131" s="5" t="s">
        <v>2146</v>
      </c>
      <c r="G131" s="5" t="s">
        <v>1716</v>
      </c>
      <c r="J131" s="5" t="s">
        <v>2266</v>
      </c>
    </row>
    <row r="132" spans="1:10">
      <c r="A132" s="5">
        <v>131</v>
      </c>
      <c r="B132" s="5" t="s">
        <v>1686</v>
      </c>
      <c r="C132" s="5" t="s">
        <v>150</v>
      </c>
      <c r="D132" s="5" t="s">
        <v>2147</v>
      </c>
      <c r="E132" s="5" t="s">
        <v>2148</v>
      </c>
      <c r="F132" s="5" t="s">
        <v>2149</v>
      </c>
      <c r="G132" s="5" t="s">
        <v>1935</v>
      </c>
      <c r="J132" s="5" t="s">
        <v>2266</v>
      </c>
    </row>
    <row r="133" spans="1:10">
      <c r="A133" s="5">
        <v>132</v>
      </c>
      <c r="B133" s="5" t="s">
        <v>1686</v>
      </c>
      <c r="C133" s="5" t="s">
        <v>150</v>
      </c>
      <c r="D133" s="5" t="s">
        <v>2150</v>
      </c>
      <c r="E133" s="5" t="s">
        <v>2151</v>
      </c>
      <c r="F133" s="5" t="s">
        <v>2152</v>
      </c>
      <c r="G133" s="5" t="s">
        <v>1740</v>
      </c>
      <c r="J133" s="5" t="s">
        <v>2266</v>
      </c>
    </row>
    <row r="134" spans="1:10">
      <c r="A134" s="5">
        <v>133</v>
      </c>
      <c r="B134" s="5" t="s">
        <v>1686</v>
      </c>
      <c r="C134" s="5" t="s">
        <v>150</v>
      </c>
      <c r="D134" s="5" t="s">
        <v>2153</v>
      </c>
      <c r="E134" s="5" t="s">
        <v>2154</v>
      </c>
      <c r="F134" s="5" t="s">
        <v>2155</v>
      </c>
      <c r="G134" s="5" t="s">
        <v>2110</v>
      </c>
      <c r="J134" s="5" t="s">
        <v>2266</v>
      </c>
    </row>
    <row r="135" spans="1:10">
      <c r="A135" s="5">
        <v>134</v>
      </c>
      <c r="B135" s="5" t="s">
        <v>1686</v>
      </c>
      <c r="C135" s="5" t="s">
        <v>150</v>
      </c>
      <c r="D135" s="5" t="s">
        <v>2156</v>
      </c>
      <c r="E135" s="5" t="s">
        <v>2157</v>
      </c>
      <c r="F135" s="5" t="s">
        <v>2158</v>
      </c>
      <c r="G135" s="5" t="s">
        <v>2159</v>
      </c>
      <c r="J135" s="5" t="s">
        <v>2266</v>
      </c>
    </row>
    <row r="136" spans="1:10">
      <c r="A136" s="5">
        <v>135</v>
      </c>
      <c r="B136" s="5" t="s">
        <v>1686</v>
      </c>
      <c r="C136" s="5" t="s">
        <v>150</v>
      </c>
      <c r="D136" s="5" t="s">
        <v>2160</v>
      </c>
      <c r="E136" s="5" t="s">
        <v>2161</v>
      </c>
      <c r="F136" s="5" t="s">
        <v>2162</v>
      </c>
      <c r="G136" s="5" t="s">
        <v>2140</v>
      </c>
      <c r="J136" s="5" t="s">
        <v>2266</v>
      </c>
    </row>
    <row r="137" spans="1:10">
      <c r="A137" s="5">
        <v>136</v>
      </c>
      <c r="B137" s="5" t="s">
        <v>1686</v>
      </c>
      <c r="C137" s="5" t="s">
        <v>150</v>
      </c>
      <c r="D137" s="5" t="s">
        <v>2163</v>
      </c>
      <c r="E137" s="5" t="s">
        <v>2164</v>
      </c>
      <c r="F137" s="5" t="s">
        <v>2165</v>
      </c>
      <c r="G137" s="5" t="s">
        <v>2166</v>
      </c>
      <c r="J137" s="5" t="s">
        <v>2266</v>
      </c>
    </row>
    <row r="138" spans="1:10">
      <c r="A138" s="5">
        <v>137</v>
      </c>
      <c r="B138" s="5" t="s">
        <v>1686</v>
      </c>
      <c r="C138" s="5" t="s">
        <v>150</v>
      </c>
      <c r="D138" s="5" t="s">
        <v>2167</v>
      </c>
      <c r="E138" s="5" t="s">
        <v>2168</v>
      </c>
      <c r="F138" s="5" t="s">
        <v>2169</v>
      </c>
      <c r="G138" s="5" t="s">
        <v>1759</v>
      </c>
      <c r="J138" s="5" t="s">
        <v>2266</v>
      </c>
    </row>
    <row r="139" spans="1:10">
      <c r="A139" s="5">
        <v>138</v>
      </c>
      <c r="B139" s="5" t="s">
        <v>1686</v>
      </c>
      <c r="C139" s="5" t="s">
        <v>150</v>
      </c>
      <c r="D139" s="5" t="s">
        <v>2170</v>
      </c>
      <c r="E139" s="5" t="s">
        <v>2171</v>
      </c>
      <c r="F139" s="5" t="s">
        <v>2172</v>
      </c>
      <c r="G139" s="5" t="s">
        <v>1935</v>
      </c>
      <c r="J139" s="5" t="s">
        <v>2266</v>
      </c>
    </row>
    <row r="140" spans="1:10">
      <c r="A140" s="5">
        <v>139</v>
      </c>
      <c r="B140" s="5" t="s">
        <v>1686</v>
      </c>
      <c r="C140" s="5" t="s">
        <v>150</v>
      </c>
      <c r="D140" s="5" t="s">
        <v>2173</v>
      </c>
      <c r="E140" s="5" t="s">
        <v>2174</v>
      </c>
      <c r="F140" s="5" t="s">
        <v>2175</v>
      </c>
      <c r="G140" s="5" t="s">
        <v>1971</v>
      </c>
      <c r="J140" s="5" t="s">
        <v>2266</v>
      </c>
    </row>
    <row r="141" spans="1:10">
      <c r="A141" s="5">
        <v>140</v>
      </c>
      <c r="B141" s="5" t="s">
        <v>1686</v>
      </c>
      <c r="C141" s="5" t="s">
        <v>150</v>
      </c>
      <c r="D141" s="5" t="s">
        <v>2176</v>
      </c>
      <c r="E141" s="5" t="s">
        <v>2177</v>
      </c>
      <c r="F141" s="5" t="s">
        <v>2178</v>
      </c>
      <c r="G141" s="5" t="s">
        <v>2179</v>
      </c>
      <c r="J141" s="5" t="s">
        <v>2266</v>
      </c>
    </row>
    <row r="142" spans="1:10">
      <c r="A142" s="5">
        <v>141</v>
      </c>
      <c r="B142" s="5" t="s">
        <v>1686</v>
      </c>
      <c r="C142" s="5" t="s">
        <v>150</v>
      </c>
      <c r="D142" s="5" t="s">
        <v>2180</v>
      </c>
      <c r="E142" s="5" t="s">
        <v>2181</v>
      </c>
      <c r="F142" s="5" t="s">
        <v>2182</v>
      </c>
      <c r="G142" s="5" t="s">
        <v>2110</v>
      </c>
      <c r="J142" s="5" t="s">
        <v>2266</v>
      </c>
    </row>
    <row r="143" spans="1:10">
      <c r="A143" s="5">
        <v>142</v>
      </c>
      <c r="B143" s="5" t="s">
        <v>1686</v>
      </c>
      <c r="C143" s="5" t="s">
        <v>150</v>
      </c>
      <c r="D143" s="5" t="s">
        <v>2183</v>
      </c>
      <c r="E143" s="5" t="s">
        <v>2184</v>
      </c>
      <c r="F143" s="5" t="s">
        <v>2185</v>
      </c>
      <c r="G143" s="5" t="s">
        <v>1939</v>
      </c>
      <c r="J143" s="5" t="s">
        <v>2266</v>
      </c>
    </row>
    <row r="144" spans="1:10">
      <c r="A144" s="5">
        <v>143</v>
      </c>
      <c r="B144" s="5" t="s">
        <v>1686</v>
      </c>
      <c r="C144" s="5" t="s">
        <v>150</v>
      </c>
      <c r="D144" s="5" t="s">
        <v>2186</v>
      </c>
      <c r="E144" s="5" t="s">
        <v>2187</v>
      </c>
      <c r="F144" s="5" t="s">
        <v>1705</v>
      </c>
      <c r="G144" s="5" t="s">
        <v>2188</v>
      </c>
      <c r="J144" s="5" t="s">
        <v>2266</v>
      </c>
    </row>
    <row r="145" spans="1:10">
      <c r="A145" s="5">
        <v>144</v>
      </c>
      <c r="B145" s="5" t="s">
        <v>1686</v>
      </c>
      <c r="C145" s="5" t="s">
        <v>150</v>
      </c>
      <c r="D145" s="5" t="s">
        <v>2189</v>
      </c>
      <c r="E145" s="5" t="s">
        <v>2190</v>
      </c>
      <c r="F145" s="5" t="s">
        <v>2191</v>
      </c>
      <c r="G145" s="5" t="s">
        <v>2192</v>
      </c>
      <c r="J145" s="5" t="s">
        <v>2266</v>
      </c>
    </row>
    <row r="146" spans="1:10">
      <c r="A146" s="5">
        <v>145</v>
      </c>
      <c r="B146" s="5" t="s">
        <v>1686</v>
      </c>
      <c r="C146" s="5" t="s">
        <v>150</v>
      </c>
      <c r="D146" s="5" t="s">
        <v>2193</v>
      </c>
      <c r="E146" s="5" t="s">
        <v>2194</v>
      </c>
      <c r="F146" s="5" t="s">
        <v>2195</v>
      </c>
      <c r="G146" s="5" t="s">
        <v>1740</v>
      </c>
      <c r="J146" s="5" t="s">
        <v>2266</v>
      </c>
    </row>
    <row r="147" spans="1:10">
      <c r="A147" s="5">
        <v>146</v>
      </c>
      <c r="B147" s="5" t="s">
        <v>1686</v>
      </c>
      <c r="C147" s="5" t="s">
        <v>150</v>
      </c>
      <c r="D147" s="5" t="s">
        <v>2196</v>
      </c>
      <c r="E147" s="5" t="s">
        <v>2197</v>
      </c>
      <c r="F147" s="5" t="s">
        <v>2198</v>
      </c>
      <c r="G147" s="5" t="s">
        <v>1716</v>
      </c>
      <c r="J147" s="5" t="s">
        <v>2266</v>
      </c>
    </row>
    <row r="148" spans="1:10">
      <c r="A148" s="5">
        <v>147</v>
      </c>
      <c r="B148" s="5" t="s">
        <v>1686</v>
      </c>
      <c r="C148" s="5" t="s">
        <v>150</v>
      </c>
      <c r="D148" s="5" t="s">
        <v>2199</v>
      </c>
      <c r="E148" s="5" t="s">
        <v>2200</v>
      </c>
      <c r="F148" s="5" t="s">
        <v>2201</v>
      </c>
      <c r="G148" s="5" t="s">
        <v>2202</v>
      </c>
      <c r="J148" s="5" t="s">
        <v>2266</v>
      </c>
    </row>
    <row r="149" spans="1:10">
      <c r="A149" s="5">
        <v>148</v>
      </c>
      <c r="B149" s="5" t="s">
        <v>1686</v>
      </c>
      <c r="C149" s="5" t="s">
        <v>150</v>
      </c>
      <c r="D149" s="5" t="s">
        <v>2203</v>
      </c>
      <c r="E149" s="5" t="s">
        <v>2204</v>
      </c>
      <c r="F149" s="5" t="s">
        <v>2205</v>
      </c>
      <c r="G149" s="5" t="s">
        <v>1876</v>
      </c>
      <c r="J149" s="5" t="s">
        <v>2266</v>
      </c>
    </row>
    <row r="150" spans="1:10">
      <c r="A150" s="5">
        <v>149</v>
      </c>
      <c r="B150" s="5" t="s">
        <v>1686</v>
      </c>
      <c r="C150" s="5" t="s">
        <v>150</v>
      </c>
      <c r="D150" s="5" t="s">
        <v>2206</v>
      </c>
      <c r="E150" s="5" t="s">
        <v>2207</v>
      </c>
      <c r="F150" s="5" t="s">
        <v>2201</v>
      </c>
      <c r="G150" s="5" t="s">
        <v>2208</v>
      </c>
      <c r="J150" s="5" t="s">
        <v>2266</v>
      </c>
    </row>
    <row r="151" spans="1:10">
      <c r="A151" s="5">
        <v>150</v>
      </c>
      <c r="B151" s="5" t="s">
        <v>1686</v>
      </c>
      <c r="C151" s="5" t="s">
        <v>150</v>
      </c>
      <c r="D151" s="5" t="s">
        <v>2209</v>
      </c>
      <c r="E151" s="5" t="s">
        <v>2210</v>
      </c>
      <c r="F151" s="5" t="s">
        <v>2211</v>
      </c>
      <c r="G151" s="5" t="s">
        <v>1728</v>
      </c>
      <c r="J151" s="5" t="s">
        <v>2266</v>
      </c>
    </row>
    <row r="152" spans="1:10">
      <c r="A152" s="5">
        <v>151</v>
      </c>
      <c r="B152" s="5" t="s">
        <v>1686</v>
      </c>
      <c r="C152" s="5" t="s">
        <v>150</v>
      </c>
      <c r="D152" s="5" t="s">
        <v>2212</v>
      </c>
      <c r="E152" s="5" t="s">
        <v>2213</v>
      </c>
      <c r="F152" s="5" t="s">
        <v>2214</v>
      </c>
      <c r="G152" s="5" t="s">
        <v>2215</v>
      </c>
      <c r="J152" s="5" t="s">
        <v>2266</v>
      </c>
    </row>
    <row r="153" spans="1:10">
      <c r="A153" s="5">
        <v>152</v>
      </c>
      <c r="B153" s="5" t="s">
        <v>1686</v>
      </c>
      <c r="C153" s="5" t="s">
        <v>150</v>
      </c>
      <c r="D153" s="5" t="s">
        <v>2216</v>
      </c>
      <c r="E153" s="5" t="s">
        <v>2217</v>
      </c>
      <c r="F153" s="5" t="s">
        <v>2218</v>
      </c>
      <c r="G153" s="5" t="s">
        <v>1716</v>
      </c>
      <c r="J153" s="5" t="s">
        <v>2266</v>
      </c>
    </row>
    <row r="154" spans="1:10">
      <c r="A154" s="5">
        <v>153</v>
      </c>
      <c r="B154" s="5" t="s">
        <v>1686</v>
      </c>
      <c r="C154" s="5" t="s">
        <v>150</v>
      </c>
      <c r="D154" s="5" t="s">
        <v>2219</v>
      </c>
      <c r="E154" s="5" t="s">
        <v>2220</v>
      </c>
      <c r="F154" s="5" t="s">
        <v>2221</v>
      </c>
      <c r="G154" s="5" t="s">
        <v>1740</v>
      </c>
      <c r="J154" s="5" t="s">
        <v>2266</v>
      </c>
    </row>
    <row r="155" spans="1:10">
      <c r="A155" s="5">
        <v>154</v>
      </c>
      <c r="B155" s="5" t="s">
        <v>1686</v>
      </c>
      <c r="C155" s="5" t="s">
        <v>150</v>
      </c>
      <c r="D155" s="5" t="s">
        <v>2222</v>
      </c>
      <c r="E155" s="5" t="s">
        <v>2223</v>
      </c>
      <c r="F155" s="5" t="s">
        <v>2224</v>
      </c>
      <c r="G155" s="5" t="s">
        <v>1888</v>
      </c>
      <c r="J155" s="5" t="s">
        <v>2266</v>
      </c>
    </row>
    <row r="156" spans="1:10">
      <c r="A156" s="5">
        <v>155</v>
      </c>
      <c r="B156" s="5" t="s">
        <v>1686</v>
      </c>
      <c r="C156" s="5" t="s">
        <v>150</v>
      </c>
      <c r="D156" s="5" t="s">
        <v>2225</v>
      </c>
      <c r="E156" s="5" t="s">
        <v>2226</v>
      </c>
      <c r="F156" s="5" t="s">
        <v>2227</v>
      </c>
      <c r="G156" s="5" t="s">
        <v>1888</v>
      </c>
      <c r="J156" s="5" t="s">
        <v>2266</v>
      </c>
    </row>
    <row r="157" spans="1:10">
      <c r="A157" s="5">
        <v>156</v>
      </c>
      <c r="B157" s="5" t="s">
        <v>1686</v>
      </c>
      <c r="C157" s="5" t="s">
        <v>150</v>
      </c>
      <c r="D157" s="5" t="s">
        <v>2228</v>
      </c>
      <c r="E157" s="5" t="s">
        <v>2229</v>
      </c>
      <c r="F157" s="5" t="s">
        <v>2230</v>
      </c>
      <c r="G157" s="5" t="s">
        <v>2159</v>
      </c>
      <c r="J157" s="5" t="s">
        <v>2266</v>
      </c>
    </row>
    <row r="158" spans="1:10">
      <c r="A158" s="5">
        <v>157</v>
      </c>
      <c r="B158" s="5" t="s">
        <v>1686</v>
      </c>
      <c r="C158" s="5" t="s">
        <v>150</v>
      </c>
      <c r="D158" s="5" t="s">
        <v>2231</v>
      </c>
      <c r="E158" s="5" t="s">
        <v>2232</v>
      </c>
      <c r="F158" s="5" t="s">
        <v>2214</v>
      </c>
      <c r="G158" s="5" t="s">
        <v>2233</v>
      </c>
      <c r="J158" s="5" t="s">
        <v>2266</v>
      </c>
    </row>
    <row r="159" spans="1:10">
      <c r="A159" s="5">
        <v>158</v>
      </c>
      <c r="B159" s="5" t="s">
        <v>1686</v>
      </c>
      <c r="C159" s="5" t="s">
        <v>150</v>
      </c>
      <c r="D159" s="5" t="s">
        <v>2234</v>
      </c>
      <c r="E159" s="5" t="s">
        <v>2235</v>
      </c>
      <c r="F159" s="5" t="s">
        <v>2236</v>
      </c>
      <c r="G159" s="5" t="s">
        <v>2237</v>
      </c>
      <c r="J159" s="5" t="s">
        <v>2266</v>
      </c>
    </row>
    <row r="160" spans="1:10">
      <c r="A160" s="5">
        <v>159</v>
      </c>
      <c r="B160" s="5" t="s">
        <v>1686</v>
      </c>
      <c r="C160" s="5" t="s">
        <v>150</v>
      </c>
      <c r="D160" s="5" t="s">
        <v>2238</v>
      </c>
      <c r="E160" s="5" t="s">
        <v>2239</v>
      </c>
      <c r="F160" s="5" t="s">
        <v>2236</v>
      </c>
      <c r="G160" s="5" t="s">
        <v>2240</v>
      </c>
      <c r="H160" s="5" t="s">
        <v>2241</v>
      </c>
      <c r="J160" s="5" t="s">
        <v>2266</v>
      </c>
    </row>
    <row r="161" spans="1:10">
      <c r="A161" s="5">
        <v>160</v>
      </c>
      <c r="B161" s="5" t="s">
        <v>1686</v>
      </c>
      <c r="C161" s="5" t="s">
        <v>150</v>
      </c>
      <c r="D161" s="5" t="s">
        <v>2242</v>
      </c>
      <c r="E161" s="5" t="s">
        <v>2243</v>
      </c>
      <c r="F161" s="5" t="s">
        <v>1715</v>
      </c>
      <c r="G161" s="5" t="s">
        <v>2233</v>
      </c>
      <c r="J161" s="5" t="s">
        <v>2266</v>
      </c>
    </row>
    <row r="162" spans="1:10">
      <c r="A162" s="5">
        <v>161</v>
      </c>
      <c r="B162" s="5" t="s">
        <v>1686</v>
      </c>
      <c r="C162" s="5" t="s">
        <v>150</v>
      </c>
      <c r="D162" s="5" t="s">
        <v>2244</v>
      </c>
      <c r="E162" s="5" t="s">
        <v>2245</v>
      </c>
      <c r="F162" s="5" t="s">
        <v>2246</v>
      </c>
      <c r="G162" s="5" t="s">
        <v>2247</v>
      </c>
      <c r="J162" s="5" t="s">
        <v>2266</v>
      </c>
    </row>
    <row r="163" spans="1:10">
      <c r="A163" s="5">
        <v>162</v>
      </c>
      <c r="B163" s="5" t="s">
        <v>1686</v>
      </c>
      <c r="C163" s="5" t="s">
        <v>150</v>
      </c>
      <c r="D163" s="5" t="s">
        <v>2248</v>
      </c>
      <c r="E163" s="5" t="s">
        <v>2249</v>
      </c>
      <c r="F163" s="5" t="s">
        <v>2250</v>
      </c>
      <c r="G163" s="5" t="s">
        <v>2240</v>
      </c>
      <c r="J163" s="5" t="s">
        <v>2266</v>
      </c>
    </row>
    <row r="164" spans="1:10">
      <c r="A164" s="5">
        <v>163</v>
      </c>
      <c r="B164" s="5" t="s">
        <v>1686</v>
      </c>
      <c r="C164" s="5" t="s">
        <v>150</v>
      </c>
      <c r="D164" s="5" t="s">
        <v>2251</v>
      </c>
      <c r="E164" s="5" t="s">
        <v>2252</v>
      </c>
      <c r="F164" s="5" t="s">
        <v>2253</v>
      </c>
      <c r="G164" s="5" t="s">
        <v>2254</v>
      </c>
      <c r="J164" s="5" t="s">
        <v>2266</v>
      </c>
    </row>
    <row r="165" spans="1:10">
      <c r="A165" s="5">
        <v>164</v>
      </c>
      <c r="B165" s="5" t="s">
        <v>1686</v>
      </c>
      <c r="C165" s="5" t="s">
        <v>150</v>
      </c>
      <c r="D165" s="5" t="s">
        <v>2255</v>
      </c>
      <c r="E165" s="5" t="s">
        <v>2256</v>
      </c>
      <c r="F165" s="5" t="s">
        <v>2257</v>
      </c>
      <c r="G165" s="5" t="s">
        <v>2258</v>
      </c>
      <c r="J165" s="5" t="s">
        <v>2266</v>
      </c>
    </row>
    <row r="166" spans="1:10">
      <c r="A166" s="5">
        <v>165</v>
      </c>
      <c r="B166" s="5" t="s">
        <v>1686</v>
      </c>
      <c r="C166" s="5" t="s">
        <v>150</v>
      </c>
      <c r="D166" s="5" t="s">
        <v>2259</v>
      </c>
      <c r="E166" s="5" t="s">
        <v>2260</v>
      </c>
      <c r="F166" s="5" t="s">
        <v>2261</v>
      </c>
      <c r="G166" s="5" t="s">
        <v>2262</v>
      </c>
      <c r="J166" s="5" t="s">
        <v>2266</v>
      </c>
    </row>
    <row r="167" spans="1:10">
      <c r="A167" s="5">
        <v>166</v>
      </c>
      <c r="B167" s="5" t="s">
        <v>1686</v>
      </c>
      <c r="C167" s="5" t="s">
        <v>150</v>
      </c>
      <c r="D167" s="5" t="s">
        <v>2263</v>
      </c>
      <c r="E167" s="5" t="s">
        <v>2264</v>
      </c>
      <c r="F167" s="5" t="s">
        <v>2261</v>
      </c>
      <c r="G167" s="5" t="s">
        <v>2265</v>
      </c>
      <c r="J167" s="5" t="s">
        <v>2266</v>
      </c>
    </row>
  </sheetData>
  <sheetProtection formatColumns="0" formatRows="0"/>
  <phoneticPr fontId="13"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09"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5"/>
    </row>
    <row r="2" spans="1:24" ht="11.25" hidden="1" customHeight="1"/>
    <row r="3" spans="1:24" ht="11.25" hidden="1" customHeight="1"/>
    <row r="4" spans="1:24" ht="3" customHeight="1"/>
    <row r="5" spans="1:24" s="120" customFormat="1" ht="29.1" customHeight="1">
      <c r="A5" s="210"/>
      <c r="B5" s="210"/>
      <c r="D5" s="1158" t="s">
        <v>713</v>
      </c>
      <c r="E5" s="1159"/>
      <c r="F5" s="1159"/>
      <c r="G5" s="1159"/>
      <c r="H5" s="1159"/>
      <c r="I5" s="1159"/>
      <c r="J5" s="1160"/>
      <c r="K5" s="435"/>
      <c r="L5" s="176"/>
      <c r="M5" s="176"/>
      <c r="N5" s="176"/>
      <c r="O5" s="176"/>
      <c r="P5" s="176"/>
      <c r="Q5" s="176"/>
      <c r="R5" s="176"/>
      <c r="S5" s="567"/>
      <c r="T5" s="567"/>
      <c r="U5" s="567"/>
      <c r="V5" s="567"/>
      <c r="W5" s="176"/>
    </row>
    <row r="6" spans="1:24" s="468" customFormat="1" ht="3" customHeight="1">
      <c r="A6" s="310"/>
      <c r="B6" s="310"/>
      <c r="D6" s="1190"/>
      <c r="E6" s="1191"/>
      <c r="F6" s="1191"/>
      <c r="G6" s="1191"/>
      <c r="H6" s="1191"/>
      <c r="I6" s="1191"/>
      <c r="J6" s="1192"/>
      <c r="S6" s="644"/>
      <c r="T6" s="644"/>
      <c r="U6" s="644"/>
      <c r="V6" s="644"/>
    </row>
    <row r="7" spans="1:24" s="468" customFormat="1" ht="5.25" hidden="1" customHeight="1">
      <c r="A7" s="310"/>
      <c r="B7" s="310"/>
      <c r="E7" s="1193"/>
      <c r="F7" s="1193"/>
      <c r="G7" s="1182"/>
      <c r="H7" s="1182"/>
      <c r="I7" s="1182"/>
      <c r="J7" s="1182"/>
      <c r="S7" s="644"/>
      <c r="T7" s="644"/>
      <c r="U7" s="644"/>
      <c r="V7" s="644"/>
    </row>
    <row r="8" spans="1:24" s="468" customFormat="1" ht="5.25" hidden="1" customHeight="1">
      <c r="A8" s="310"/>
      <c r="B8" s="310"/>
      <c r="E8" s="1193"/>
      <c r="F8" s="1193"/>
      <c r="G8" s="1182"/>
      <c r="H8" s="1182"/>
      <c r="I8" s="1182"/>
      <c r="J8" s="1182"/>
      <c r="S8" s="644"/>
      <c r="T8" s="644"/>
      <c r="U8" s="644"/>
      <c r="V8" s="644"/>
    </row>
    <row r="9" spans="1:24" s="468" customFormat="1" ht="5.25" hidden="1" customHeight="1">
      <c r="A9" s="310"/>
      <c r="B9" s="310"/>
      <c r="E9" s="1193"/>
      <c r="F9" s="1193"/>
      <c r="G9" s="1182"/>
      <c r="H9" s="1182"/>
      <c r="I9" s="1182"/>
      <c r="J9" s="1182"/>
      <c r="S9" s="644"/>
      <c r="T9" s="644"/>
      <c r="U9" s="644"/>
      <c r="V9" s="644"/>
    </row>
    <row r="10" spans="1:24" s="644" customFormat="1" ht="5.25" hidden="1">
      <c r="A10" s="310"/>
      <c r="B10" s="310"/>
      <c r="E10" s="1194"/>
      <c r="F10" s="1194"/>
      <c r="G10" s="839"/>
      <c r="H10" s="464"/>
      <c r="I10" s="792"/>
      <c r="J10" s="792"/>
    </row>
    <row r="11" spans="1:24" s="159" customFormat="1" ht="18.75" hidden="1" customHeight="1">
      <c r="A11" s="310"/>
      <c r="B11" s="310"/>
      <c r="D11" s="152"/>
      <c r="E11" s="1195" t="s">
        <v>720</v>
      </c>
      <c r="F11" s="1195"/>
      <c r="G11" s="1118" t="s">
        <v>85</v>
      </c>
      <c r="H11" s="466"/>
      <c r="I11" s="166"/>
      <c r="J11" s="152"/>
      <c r="K11" s="153"/>
      <c r="L11" s="152"/>
      <c r="M11" s="152"/>
      <c r="N11" s="153"/>
      <c r="O11" s="153"/>
      <c r="P11" s="152"/>
      <c r="Q11" s="152"/>
      <c r="R11" s="153"/>
      <c r="S11" s="553"/>
      <c r="T11" s="552"/>
      <c r="U11" s="552"/>
      <c r="V11" s="553"/>
    </row>
    <row r="12" spans="1:24" s="468" customFormat="1" ht="18.75" hidden="1">
      <c r="A12" s="310"/>
      <c r="B12" s="310"/>
      <c r="E12" s="1195" t="s">
        <v>721</v>
      </c>
      <c r="F12" s="1195"/>
      <c r="G12" s="1118" t="s">
        <v>85</v>
      </c>
      <c r="H12" s="466"/>
      <c r="I12" s="464"/>
      <c r="J12" s="467"/>
      <c r="K12" s="463"/>
      <c r="L12" s="463"/>
      <c r="M12" s="463"/>
      <c r="N12" s="462"/>
      <c r="O12" s="463"/>
      <c r="P12" s="463"/>
      <c r="Q12" s="463"/>
      <c r="R12" s="462"/>
      <c r="S12" s="643"/>
      <c r="T12" s="643"/>
      <c r="U12" s="643"/>
      <c r="V12" s="642"/>
    </row>
    <row r="13" spans="1:24" s="468" customFormat="1" ht="5.25" hidden="1" customHeight="1">
      <c r="A13" s="310"/>
      <c r="B13" s="310"/>
      <c r="E13" s="1189"/>
      <c r="F13" s="1189"/>
      <c r="G13" s="465"/>
      <c r="H13" s="464"/>
      <c r="I13" s="463"/>
      <c r="J13" s="463"/>
      <c r="K13" s="463"/>
      <c r="L13" s="463"/>
      <c r="M13" s="463"/>
      <c r="N13" s="462"/>
      <c r="O13" s="463"/>
      <c r="P13" s="463"/>
      <c r="Q13" s="463"/>
      <c r="R13" s="462"/>
      <c r="S13" s="643"/>
      <c r="T13" s="643"/>
      <c r="U13" s="643"/>
      <c r="V13" s="642"/>
    </row>
    <row r="14" spans="1:24" s="468" customFormat="1" ht="5.25" hidden="1" customHeight="1">
      <c r="A14" s="310"/>
      <c r="B14" s="310"/>
      <c r="S14" s="644"/>
      <c r="T14" s="644"/>
      <c r="U14" s="644"/>
      <c r="V14" s="644"/>
    </row>
    <row r="15" spans="1:24" s="461" customFormat="1" ht="5.25" hidden="1" customHeight="1">
      <c r="A15" s="470"/>
      <c r="B15" s="470"/>
      <c r="S15" s="641"/>
      <c r="T15" s="641"/>
      <c r="U15" s="641"/>
      <c r="V15" s="641"/>
    </row>
    <row r="16" spans="1:24" s="120" customFormat="1" ht="3" customHeight="1">
      <c r="A16" s="210"/>
      <c r="B16" s="210"/>
      <c r="D16" s="311"/>
      <c r="E16" s="311"/>
      <c r="F16" s="311"/>
      <c r="G16" s="311"/>
      <c r="H16" s="311"/>
      <c r="I16" s="311"/>
      <c r="J16" s="311"/>
      <c r="K16" s="311"/>
      <c r="L16" s="311"/>
      <c r="M16" s="311"/>
      <c r="N16" s="311"/>
      <c r="O16" s="311"/>
      <c r="P16" s="311"/>
      <c r="Q16" s="311"/>
      <c r="R16" s="311"/>
      <c r="S16" s="311"/>
      <c r="T16" s="311"/>
      <c r="U16" s="311"/>
      <c r="V16" s="311"/>
      <c r="W16" s="311"/>
      <c r="X16" s="154"/>
    </row>
    <row r="17" spans="1:24" ht="27" customHeight="1">
      <c r="D17" s="1183" t="s">
        <v>92</v>
      </c>
      <c r="E17" s="1183" t="s">
        <v>297</v>
      </c>
      <c r="F17" s="1183" t="s">
        <v>80</v>
      </c>
      <c r="G17" s="1183" t="s">
        <v>439</v>
      </c>
      <c r="H17" s="1183" t="s">
        <v>92</v>
      </c>
      <c r="I17" s="1183"/>
      <c r="J17" s="1183" t="s">
        <v>20</v>
      </c>
      <c r="K17" s="1185" t="s">
        <v>480</v>
      </c>
      <c r="L17" s="1185"/>
      <c r="M17" s="1185"/>
      <c r="N17" s="1185"/>
      <c r="O17" s="1185" t="s">
        <v>711</v>
      </c>
      <c r="P17" s="1185"/>
      <c r="Q17" s="1185"/>
      <c r="R17" s="1185"/>
      <c r="S17" s="1185" t="s">
        <v>712</v>
      </c>
      <c r="T17" s="1185"/>
      <c r="U17" s="1185"/>
      <c r="V17" s="1185"/>
      <c r="W17" s="1183" t="s">
        <v>244</v>
      </c>
    </row>
    <row r="18" spans="1:24" ht="30.75" customHeight="1">
      <c r="D18" s="1183"/>
      <c r="E18" s="1183"/>
      <c r="F18" s="1183"/>
      <c r="G18" s="1183"/>
      <c r="H18" s="1183"/>
      <c r="I18" s="1183"/>
      <c r="J18" s="1183"/>
      <c r="K18" s="115" t="s">
        <v>300</v>
      </c>
      <c r="L18" s="1183" t="s">
        <v>92</v>
      </c>
      <c r="M18" s="1183"/>
      <c r="N18" s="115" t="s">
        <v>230</v>
      </c>
      <c r="O18" s="115" t="s">
        <v>300</v>
      </c>
      <c r="P18" s="1183" t="s">
        <v>92</v>
      </c>
      <c r="Q18" s="1183"/>
      <c r="R18" s="115" t="s">
        <v>230</v>
      </c>
      <c r="S18" s="540" t="s">
        <v>300</v>
      </c>
      <c r="T18" s="1183" t="s">
        <v>92</v>
      </c>
      <c r="U18" s="1183"/>
      <c r="V18" s="540" t="s">
        <v>400</v>
      </c>
      <c r="W18" s="1183"/>
    </row>
    <row r="19" spans="1:24" s="404" customFormat="1" ht="12" customHeight="1">
      <c r="A19" s="403"/>
      <c r="B19" s="403"/>
      <c r="D19" s="42" t="s">
        <v>93</v>
      </c>
      <c r="E19" s="42" t="s">
        <v>49</v>
      </c>
      <c r="F19" s="42" t="s">
        <v>50</v>
      </c>
      <c r="G19" s="42" t="s">
        <v>51</v>
      </c>
      <c r="H19" s="1184" t="s">
        <v>68</v>
      </c>
      <c r="I19" s="1184"/>
      <c r="J19" s="42" t="s">
        <v>69</v>
      </c>
      <c r="K19" s="42" t="s">
        <v>183</v>
      </c>
      <c r="L19" s="1184" t="s">
        <v>184</v>
      </c>
      <c r="M19" s="1184"/>
      <c r="N19" s="42" t="s">
        <v>208</v>
      </c>
      <c r="O19" s="42" t="s">
        <v>209</v>
      </c>
      <c r="P19" s="1184" t="s">
        <v>210</v>
      </c>
      <c r="Q19" s="1184"/>
      <c r="R19" s="42" t="s">
        <v>211</v>
      </c>
      <c r="S19" s="525" t="s">
        <v>210</v>
      </c>
      <c r="T19" s="1184" t="s">
        <v>211</v>
      </c>
      <c r="U19" s="1184"/>
      <c r="V19" s="525" t="s">
        <v>212</v>
      </c>
      <c r="W19" s="42" t="s">
        <v>213</v>
      </c>
    </row>
    <row r="20" spans="1:24" ht="14.25" hidden="1" customHeight="1">
      <c r="C20" s="308"/>
      <c r="D20" s="348">
        <v>0</v>
      </c>
      <c r="E20" s="399"/>
      <c r="F20" s="399"/>
      <c r="G20" s="121"/>
      <c r="H20" s="400"/>
      <c r="I20" s="400"/>
      <c r="J20" s="220"/>
      <c r="K20" s="121"/>
      <c r="L20" s="220"/>
      <c r="M20" s="220"/>
      <c r="N20" s="401"/>
      <c r="O20" s="121"/>
      <c r="P20" s="220"/>
      <c r="Q20" s="220"/>
      <c r="R20" s="402"/>
      <c r="S20" s="542"/>
      <c r="T20" s="591"/>
      <c r="U20" s="591"/>
      <c r="V20" s="628"/>
      <c r="W20" s="121"/>
      <c r="X20" s="175"/>
    </row>
    <row r="21" spans="1:24" s="1100" customFormat="1" ht="17.100000000000001" customHeight="1">
      <c r="A21" s="747">
        <v>10</v>
      </c>
      <c r="C21" s="308"/>
      <c r="D21" s="1170">
        <v>1</v>
      </c>
      <c r="E21" s="1171" t="s">
        <v>620</v>
      </c>
      <c r="F21" s="1175" t="s">
        <v>2279</v>
      </c>
      <c r="G21" s="1178" t="s">
        <v>85</v>
      </c>
      <c r="H21" s="1170"/>
      <c r="I21" s="1170">
        <v>1</v>
      </c>
      <c r="J21" s="1186" t="s">
        <v>2280</v>
      </c>
      <c r="K21" s="1166" t="s">
        <v>85</v>
      </c>
      <c r="L21" s="1164"/>
      <c r="M21" s="1164" t="s">
        <v>93</v>
      </c>
      <c r="N21" s="1169"/>
      <c r="O21" s="1166" t="s">
        <v>85</v>
      </c>
      <c r="P21" s="1164"/>
      <c r="Q21" s="1164" t="s">
        <v>93</v>
      </c>
      <c r="R21" s="1165"/>
      <c r="S21" s="1166" t="s">
        <v>85</v>
      </c>
      <c r="T21" s="1086"/>
      <c r="U21" s="1086" t="s">
        <v>93</v>
      </c>
      <c r="V21" s="1119"/>
      <c r="W21" s="306"/>
    </row>
    <row r="22" spans="1:24" s="1100" customFormat="1" ht="17.100000000000001" customHeight="1">
      <c r="A22" s="747"/>
      <c r="C22" s="746"/>
      <c r="D22" s="1170"/>
      <c r="E22" s="1172"/>
      <c r="F22" s="1176"/>
      <c r="G22" s="1178"/>
      <c r="H22" s="1170"/>
      <c r="I22" s="1170"/>
      <c r="J22" s="1187"/>
      <c r="K22" s="1166"/>
      <c r="L22" s="1164"/>
      <c r="M22" s="1164"/>
      <c r="N22" s="1169"/>
      <c r="O22" s="1166"/>
      <c r="P22" s="1164"/>
      <c r="Q22" s="1164"/>
      <c r="R22" s="1165"/>
      <c r="S22" s="1166"/>
      <c r="T22" s="1088"/>
      <c r="U22" s="743"/>
      <c r="V22" s="744"/>
      <c r="W22" s="745"/>
    </row>
    <row r="23" spans="1:24" s="1100" customFormat="1" ht="17.100000000000001" customHeight="1">
      <c r="A23" s="747"/>
      <c r="C23" s="746"/>
      <c r="D23" s="1168"/>
      <c r="E23" s="1173"/>
      <c r="F23" s="1176"/>
      <c r="G23" s="1167"/>
      <c r="H23" s="1168"/>
      <c r="I23" s="1168"/>
      <c r="J23" s="1187"/>
      <c r="K23" s="1167"/>
      <c r="L23" s="1168"/>
      <c r="M23" s="1168"/>
      <c r="N23" s="1165"/>
      <c r="O23" s="1167"/>
      <c r="P23" s="1108"/>
      <c r="Q23" s="743"/>
      <c r="R23" s="744"/>
      <c r="S23" s="740"/>
      <c r="T23" s="740"/>
      <c r="U23" s="740"/>
      <c r="V23" s="740"/>
      <c r="W23" s="745"/>
    </row>
    <row r="24" spans="1:24" s="1100" customFormat="1" ht="15" customHeight="1">
      <c r="A24" s="747"/>
      <c r="C24" s="746"/>
      <c r="D24" s="1168"/>
      <c r="E24" s="1173"/>
      <c r="F24" s="1176"/>
      <c r="G24" s="1167"/>
      <c r="H24" s="1168"/>
      <c r="I24" s="1168"/>
      <c r="J24" s="1188"/>
      <c r="K24" s="1167"/>
      <c r="L24" s="743"/>
      <c r="M24" s="744"/>
      <c r="N24" s="744"/>
      <c r="O24" s="744"/>
      <c r="P24" s="744"/>
      <c r="Q24" s="744"/>
      <c r="R24" s="744"/>
      <c r="S24" s="740"/>
      <c r="T24" s="740"/>
      <c r="U24" s="740"/>
      <c r="V24" s="740"/>
      <c r="W24" s="745"/>
    </row>
    <row r="25" spans="1:24" s="1100" customFormat="1" ht="15" customHeight="1">
      <c r="A25" s="747"/>
      <c r="C25" s="746"/>
      <c r="D25" s="1168"/>
      <c r="E25" s="1174"/>
      <c r="F25" s="1177"/>
      <c r="G25" s="1167"/>
      <c r="H25" s="743"/>
      <c r="I25" s="744"/>
      <c r="J25" s="744"/>
      <c r="K25" s="744"/>
      <c r="L25" s="744"/>
      <c r="M25" s="744"/>
      <c r="N25" s="744"/>
      <c r="O25" s="744"/>
      <c r="P25" s="744"/>
      <c r="Q25" s="744"/>
      <c r="R25" s="744"/>
      <c r="S25" s="740"/>
      <c r="T25" s="740"/>
      <c r="U25" s="740"/>
      <c r="V25" s="740"/>
      <c r="W25" s="745"/>
    </row>
    <row r="26" spans="1:24" ht="17.100000000000001" customHeight="1">
      <c r="D26" s="117"/>
      <c r="E26" s="744"/>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79" t="s">
        <v>737</v>
      </c>
      <c r="F32" s="1179"/>
      <c r="G32" s="1179"/>
      <c r="H32" s="1179"/>
      <c r="I32" s="1179"/>
      <c r="J32" s="1179"/>
      <c r="K32" s="1179"/>
      <c r="L32" s="1179"/>
      <c r="M32" s="1179"/>
      <c r="N32" s="1179"/>
      <c r="O32" s="1179"/>
      <c r="P32" s="1179"/>
      <c r="Q32" s="1179"/>
      <c r="R32" s="1179"/>
      <c r="S32" s="1179"/>
      <c r="T32" s="1179"/>
      <c r="U32" s="1179"/>
      <c r="V32" s="1179"/>
      <c r="W32" s="1179"/>
    </row>
    <row r="33" spans="5:23" ht="36.950000000000003" customHeight="1">
      <c r="E33" s="1180" t="s">
        <v>739</v>
      </c>
      <c r="F33" s="1181"/>
      <c r="G33" s="1181"/>
      <c r="H33" s="1181"/>
      <c r="I33" s="1181"/>
      <c r="J33" s="1181"/>
      <c r="K33" s="1181"/>
      <c r="L33" s="1181"/>
      <c r="M33" s="1181"/>
      <c r="N33" s="1181"/>
      <c r="O33" s="1181"/>
      <c r="P33" s="1181"/>
      <c r="Q33" s="1181"/>
      <c r="R33" s="1181"/>
      <c r="S33" s="1181"/>
      <c r="T33" s="1181"/>
      <c r="U33" s="1181"/>
      <c r="V33" s="1181"/>
      <c r="W33" s="1181"/>
    </row>
    <row r="34" spans="5:23" ht="17.100000000000001" customHeight="1">
      <c r="E34" s="1180" t="s">
        <v>740</v>
      </c>
      <c r="F34" s="1181"/>
      <c r="G34" s="1181"/>
      <c r="H34" s="1181"/>
      <c r="I34" s="1181"/>
      <c r="J34" s="1181"/>
      <c r="K34" s="1181"/>
      <c r="L34" s="1181"/>
      <c r="M34" s="1181"/>
      <c r="N34" s="1181"/>
      <c r="O34" s="1181"/>
      <c r="P34" s="1181"/>
      <c r="Q34" s="1181"/>
      <c r="R34" s="1181"/>
      <c r="S34" s="1181"/>
      <c r="T34" s="1181"/>
      <c r="U34" s="1181"/>
      <c r="V34" s="1181"/>
      <c r="W34" s="1181"/>
    </row>
    <row r="35" spans="5:23" ht="27" customHeight="1">
      <c r="E35" s="1180" t="s">
        <v>741</v>
      </c>
      <c r="F35" s="1181"/>
      <c r="G35" s="1181"/>
      <c r="H35" s="1181"/>
      <c r="I35" s="1181"/>
      <c r="J35" s="1181"/>
      <c r="K35" s="1181"/>
      <c r="L35" s="1181"/>
      <c r="M35" s="1181"/>
      <c r="N35" s="1181"/>
      <c r="O35" s="1181"/>
      <c r="P35" s="1181"/>
      <c r="Q35" s="1181"/>
      <c r="R35" s="1181"/>
      <c r="S35" s="1181"/>
      <c r="T35" s="1181"/>
      <c r="U35" s="1181"/>
      <c r="V35" s="1181"/>
      <c r="W35" s="1181"/>
    </row>
    <row r="36" spans="5:23" ht="17.100000000000001" customHeight="1">
      <c r="E36" s="1180" t="s">
        <v>742</v>
      </c>
      <c r="F36" s="1181"/>
      <c r="G36" s="1181"/>
      <c r="H36" s="1181"/>
      <c r="I36" s="1181"/>
      <c r="J36" s="1181"/>
      <c r="K36" s="1181"/>
      <c r="L36" s="1181"/>
      <c r="M36" s="1181"/>
      <c r="N36" s="1181"/>
      <c r="O36" s="1181"/>
      <c r="P36" s="1181"/>
      <c r="Q36" s="1181"/>
      <c r="R36" s="1181"/>
      <c r="S36" s="1181"/>
      <c r="T36" s="1181"/>
      <c r="U36" s="1181"/>
      <c r="V36" s="1181"/>
      <c r="W36" s="1181"/>
    </row>
    <row r="37" spans="5:23" ht="15" customHeight="1">
      <c r="E37" s="791"/>
      <c r="F37" s="217"/>
      <c r="G37" s="217"/>
      <c r="H37" s="217"/>
      <c r="I37" s="217"/>
      <c r="J37" s="217"/>
      <c r="K37" s="217"/>
      <c r="L37" s="217"/>
      <c r="M37" s="217"/>
      <c r="N37" s="217"/>
      <c r="O37" s="217"/>
      <c r="P37" s="217"/>
      <c r="Q37" s="217"/>
      <c r="R37" s="217"/>
      <c r="S37" s="217"/>
      <c r="T37" s="217"/>
      <c r="U37" s="217"/>
      <c r="V37" s="217"/>
      <c r="W37" s="217"/>
    </row>
    <row r="38" spans="5:23" ht="15" customHeight="1">
      <c r="E38" s="1179" t="s">
        <v>738</v>
      </c>
      <c r="F38" s="1179"/>
      <c r="G38" s="1179"/>
      <c r="H38" s="1179"/>
      <c r="I38" s="1179"/>
      <c r="J38" s="1179"/>
      <c r="K38" s="1179"/>
      <c r="L38" s="1179"/>
      <c r="M38" s="1179"/>
      <c r="N38" s="1179"/>
      <c r="O38" s="1179"/>
      <c r="P38" s="1179"/>
      <c r="Q38" s="1179"/>
      <c r="R38" s="1179"/>
      <c r="S38" s="1179"/>
      <c r="T38" s="1179"/>
      <c r="U38" s="1179"/>
      <c r="V38" s="1179"/>
      <c r="W38" s="1179"/>
    </row>
    <row r="39" spans="5:23" ht="17.100000000000001" customHeight="1">
      <c r="E39" s="1180" t="s">
        <v>743</v>
      </c>
      <c r="F39" s="1181"/>
      <c r="G39" s="1181"/>
      <c r="H39" s="1181"/>
      <c r="I39" s="1181"/>
      <c r="J39" s="1181"/>
      <c r="K39" s="1181"/>
      <c r="L39" s="1181"/>
      <c r="M39" s="1181"/>
      <c r="N39" s="1181"/>
      <c r="O39" s="1181"/>
      <c r="P39" s="1181"/>
      <c r="Q39" s="1181"/>
      <c r="R39" s="1181"/>
      <c r="S39" s="1181"/>
      <c r="T39" s="1181"/>
      <c r="U39" s="1181"/>
      <c r="V39" s="1181"/>
      <c r="W39" s="1181"/>
    </row>
    <row r="40" spans="5:23" ht="17.100000000000001" customHeight="1">
      <c r="E40" s="1180" t="s">
        <v>744</v>
      </c>
      <c r="F40" s="1181"/>
      <c r="G40" s="1181"/>
      <c r="H40" s="1181"/>
      <c r="I40" s="1181"/>
      <c r="J40" s="1181"/>
      <c r="K40" s="1181"/>
      <c r="L40" s="1181"/>
      <c r="M40" s="1181"/>
      <c r="N40" s="1181"/>
      <c r="O40" s="1181"/>
      <c r="P40" s="1181"/>
      <c r="Q40" s="1181"/>
      <c r="R40" s="1181"/>
      <c r="S40" s="1181"/>
      <c r="T40" s="1181"/>
      <c r="U40" s="1181"/>
      <c r="V40" s="1181"/>
      <c r="W40" s="1181"/>
    </row>
  </sheetData>
  <sheetProtection password="FA9C" sheet="1" objects="1" scenarios="1" formatColumns="0" formatRows="0"/>
  <dataConsolidate/>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sheetPr codeName="modList02">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TSH_REESTR_MO">
    <tabColor indexed="47"/>
  </sheetPr>
  <dimension ref="A1:D464"/>
  <sheetViews>
    <sheetView showGridLines="0" zoomScaleNormal="100" workbookViewId="0"/>
  </sheetViews>
  <sheetFormatPr defaultRowHeight="11.25"/>
  <cols>
    <col min="1" max="1" width="9.140625" style="1059"/>
  </cols>
  <sheetData>
    <row r="1" spans="1:4">
      <c r="A1" s="1059" t="s">
        <v>1662</v>
      </c>
      <c r="B1" s="1059" t="s">
        <v>515</v>
      </c>
      <c r="C1" s="1059" t="s">
        <v>516</v>
      </c>
      <c r="D1" s="1059" t="s">
        <v>1661</v>
      </c>
    </row>
    <row r="2" spans="1:4">
      <c r="A2" s="1059">
        <v>1</v>
      </c>
      <c r="B2" s="1059" t="s">
        <v>777</v>
      </c>
      <c r="C2" s="1059" t="s">
        <v>777</v>
      </c>
      <c r="D2" s="1059" t="s">
        <v>778</v>
      </c>
    </row>
    <row r="3" spans="1:4">
      <c r="A3" s="1059">
        <v>2</v>
      </c>
      <c r="B3" s="1059" t="s">
        <v>777</v>
      </c>
      <c r="C3" s="1059" t="s">
        <v>779</v>
      </c>
      <c r="D3" s="1059" t="s">
        <v>780</v>
      </c>
    </row>
    <row r="4" spans="1:4">
      <c r="A4" s="1059">
        <v>3</v>
      </c>
      <c r="B4" s="1059" t="s">
        <v>777</v>
      </c>
      <c r="C4" s="1059" t="s">
        <v>781</v>
      </c>
      <c r="D4" s="1059" t="s">
        <v>782</v>
      </c>
    </row>
    <row r="5" spans="1:4">
      <c r="A5" s="1059">
        <v>4</v>
      </c>
      <c r="B5" s="1059" t="s">
        <v>777</v>
      </c>
      <c r="C5" s="1059" t="s">
        <v>783</v>
      </c>
      <c r="D5" s="1059" t="s">
        <v>784</v>
      </c>
    </row>
    <row r="6" spans="1:4">
      <c r="A6" s="1059">
        <v>5</v>
      </c>
      <c r="B6" s="1059" t="s">
        <v>777</v>
      </c>
      <c r="C6" s="1059" t="s">
        <v>785</v>
      </c>
      <c r="D6" s="1059" t="s">
        <v>786</v>
      </c>
    </row>
    <row r="7" spans="1:4">
      <c r="A7" s="1059">
        <v>6</v>
      </c>
      <c r="B7" s="1059" t="s">
        <v>777</v>
      </c>
      <c r="C7" s="1059" t="s">
        <v>787</v>
      </c>
      <c r="D7" s="1059" t="s">
        <v>788</v>
      </c>
    </row>
    <row r="8" spans="1:4">
      <c r="A8" s="1059">
        <v>7</v>
      </c>
      <c r="B8" s="1059" t="s">
        <v>777</v>
      </c>
      <c r="C8" s="1059" t="s">
        <v>789</v>
      </c>
      <c r="D8" s="1059" t="s">
        <v>790</v>
      </c>
    </row>
    <row r="9" spans="1:4">
      <c r="A9" s="1059">
        <v>8</v>
      </c>
      <c r="B9" s="1059" t="s">
        <v>777</v>
      </c>
      <c r="C9" s="1059" t="s">
        <v>791</v>
      </c>
      <c r="D9" s="1059" t="s">
        <v>792</v>
      </c>
    </row>
    <row r="10" spans="1:4">
      <c r="A10" s="1059">
        <v>9</v>
      </c>
      <c r="B10" s="1059" t="s">
        <v>777</v>
      </c>
      <c r="C10" s="1059" t="s">
        <v>793</v>
      </c>
      <c r="D10" s="1059" t="s">
        <v>794</v>
      </c>
    </row>
    <row r="11" spans="1:4">
      <c r="A11" s="1059">
        <v>10</v>
      </c>
      <c r="B11" s="1059" t="s">
        <v>777</v>
      </c>
      <c r="C11" s="1059" t="s">
        <v>795</v>
      </c>
      <c r="D11" s="1059" t="s">
        <v>796</v>
      </c>
    </row>
    <row r="12" spans="1:4">
      <c r="A12" s="1059">
        <v>11</v>
      </c>
      <c r="B12" s="1059" t="s">
        <v>777</v>
      </c>
      <c r="C12" s="1059" t="s">
        <v>797</v>
      </c>
      <c r="D12" s="1059" t="s">
        <v>798</v>
      </c>
    </row>
    <row r="13" spans="1:4">
      <c r="A13" s="1059">
        <v>12</v>
      </c>
      <c r="B13" s="1059" t="s">
        <v>777</v>
      </c>
      <c r="C13" s="1059" t="s">
        <v>799</v>
      </c>
      <c r="D13" s="1059" t="s">
        <v>800</v>
      </c>
    </row>
    <row r="14" spans="1:4">
      <c r="A14" s="1059">
        <v>13</v>
      </c>
      <c r="B14" s="1059" t="s">
        <v>777</v>
      </c>
      <c r="C14" s="1059" t="s">
        <v>801</v>
      </c>
      <c r="D14" s="1059" t="s">
        <v>802</v>
      </c>
    </row>
    <row r="15" spans="1:4">
      <c r="A15" s="1059">
        <v>14</v>
      </c>
      <c r="B15" s="1059" t="s">
        <v>777</v>
      </c>
      <c r="C15" s="1059" t="s">
        <v>803</v>
      </c>
      <c r="D15" s="1059" t="s">
        <v>804</v>
      </c>
    </row>
    <row r="16" spans="1:4">
      <c r="A16" s="1059">
        <v>15</v>
      </c>
      <c r="B16" s="1059" t="s">
        <v>777</v>
      </c>
      <c r="C16" s="1059" t="s">
        <v>805</v>
      </c>
      <c r="D16" s="1059" t="s">
        <v>806</v>
      </c>
    </row>
    <row r="17" spans="1:4">
      <c r="A17" s="1059">
        <v>16</v>
      </c>
      <c r="B17" s="1059" t="s">
        <v>777</v>
      </c>
      <c r="C17" s="1059" t="s">
        <v>807</v>
      </c>
      <c r="D17" s="1059" t="s">
        <v>808</v>
      </c>
    </row>
    <row r="18" spans="1:4">
      <c r="A18" s="1059">
        <v>17</v>
      </c>
      <c r="B18" s="1059" t="s">
        <v>777</v>
      </c>
      <c r="C18" s="1059" t="s">
        <v>809</v>
      </c>
      <c r="D18" s="1059" t="s">
        <v>810</v>
      </c>
    </row>
    <row r="19" spans="1:4">
      <c r="A19" s="1059">
        <v>18</v>
      </c>
      <c r="B19" s="1059" t="s">
        <v>777</v>
      </c>
      <c r="C19" s="1059" t="s">
        <v>811</v>
      </c>
      <c r="D19" s="1059" t="s">
        <v>812</v>
      </c>
    </row>
    <row r="20" spans="1:4">
      <c r="A20" s="1059">
        <v>19</v>
      </c>
      <c r="B20" s="1059" t="s">
        <v>777</v>
      </c>
      <c r="C20" s="1059" t="s">
        <v>813</v>
      </c>
      <c r="D20" s="1059" t="s">
        <v>814</v>
      </c>
    </row>
    <row r="21" spans="1:4">
      <c r="A21" s="1059">
        <v>20</v>
      </c>
      <c r="B21" s="1059" t="s">
        <v>815</v>
      </c>
      <c r="C21" s="1059" t="s">
        <v>815</v>
      </c>
      <c r="D21" s="1059" t="s">
        <v>816</v>
      </c>
    </row>
    <row r="22" spans="1:4">
      <c r="A22" s="1059">
        <v>21</v>
      </c>
      <c r="B22" s="1059" t="s">
        <v>815</v>
      </c>
      <c r="C22" s="1059" t="s">
        <v>817</v>
      </c>
      <c r="D22" s="1059" t="s">
        <v>818</v>
      </c>
    </row>
    <row r="23" spans="1:4">
      <c r="A23" s="1059">
        <v>22</v>
      </c>
      <c r="B23" s="1059" t="s">
        <v>815</v>
      </c>
      <c r="C23" s="1059" t="s">
        <v>819</v>
      </c>
      <c r="D23" s="1059" t="s">
        <v>820</v>
      </c>
    </row>
    <row r="24" spans="1:4">
      <c r="A24" s="1059">
        <v>23</v>
      </c>
      <c r="B24" s="1059" t="s">
        <v>815</v>
      </c>
      <c r="C24" s="1059" t="s">
        <v>821</v>
      </c>
      <c r="D24" s="1059" t="s">
        <v>822</v>
      </c>
    </row>
    <row r="25" spans="1:4">
      <c r="A25" s="1059">
        <v>24</v>
      </c>
      <c r="B25" s="1059" t="s">
        <v>815</v>
      </c>
      <c r="C25" s="1059" t="s">
        <v>823</v>
      </c>
      <c r="D25" s="1059" t="s">
        <v>824</v>
      </c>
    </row>
    <row r="26" spans="1:4">
      <c r="A26" s="1059">
        <v>25</v>
      </c>
      <c r="B26" s="1059" t="s">
        <v>815</v>
      </c>
      <c r="C26" s="1059" t="s">
        <v>825</v>
      </c>
      <c r="D26" s="1059" t="s">
        <v>826</v>
      </c>
    </row>
    <row r="27" spans="1:4">
      <c r="A27" s="1059">
        <v>26</v>
      </c>
      <c r="B27" s="1059" t="s">
        <v>815</v>
      </c>
      <c r="C27" s="1059" t="s">
        <v>827</v>
      </c>
      <c r="D27" s="1059" t="s">
        <v>828</v>
      </c>
    </row>
    <row r="28" spans="1:4">
      <c r="A28" s="1059">
        <v>27</v>
      </c>
      <c r="B28" s="1059" t="s">
        <v>815</v>
      </c>
      <c r="C28" s="1059" t="s">
        <v>829</v>
      </c>
      <c r="D28" s="1059" t="s">
        <v>830</v>
      </c>
    </row>
    <row r="29" spans="1:4">
      <c r="A29" s="1059">
        <v>28</v>
      </c>
      <c r="B29" s="1059" t="s">
        <v>815</v>
      </c>
      <c r="C29" s="1059" t="s">
        <v>831</v>
      </c>
      <c r="D29" s="1059" t="s">
        <v>832</v>
      </c>
    </row>
    <row r="30" spans="1:4">
      <c r="A30" s="1059">
        <v>29</v>
      </c>
      <c r="B30" s="1059" t="s">
        <v>815</v>
      </c>
      <c r="C30" s="1059" t="s">
        <v>833</v>
      </c>
      <c r="D30" s="1059" t="s">
        <v>834</v>
      </c>
    </row>
    <row r="31" spans="1:4">
      <c r="A31" s="1059">
        <v>30</v>
      </c>
      <c r="B31" s="1059" t="s">
        <v>815</v>
      </c>
      <c r="C31" s="1059" t="s">
        <v>835</v>
      </c>
      <c r="D31" s="1059" t="s">
        <v>836</v>
      </c>
    </row>
    <row r="32" spans="1:4">
      <c r="A32" s="1059">
        <v>31</v>
      </c>
      <c r="B32" s="1059" t="s">
        <v>815</v>
      </c>
      <c r="C32" s="1059" t="s">
        <v>837</v>
      </c>
      <c r="D32" s="1059" t="s">
        <v>838</v>
      </c>
    </row>
    <row r="33" spans="1:4">
      <c r="A33" s="1059">
        <v>32</v>
      </c>
      <c r="B33" s="1059" t="s">
        <v>839</v>
      </c>
      <c r="C33" s="1059" t="s">
        <v>841</v>
      </c>
      <c r="D33" s="1059" t="s">
        <v>842</v>
      </c>
    </row>
    <row r="34" spans="1:4">
      <c r="A34" s="1059">
        <v>33</v>
      </c>
      <c r="B34" s="1059" t="s">
        <v>839</v>
      </c>
      <c r="C34" s="1059" t="s">
        <v>839</v>
      </c>
      <c r="D34" s="1059" t="s">
        <v>840</v>
      </c>
    </row>
    <row r="35" spans="1:4">
      <c r="A35" s="1059">
        <v>34</v>
      </c>
      <c r="B35" s="1059" t="s">
        <v>839</v>
      </c>
      <c r="C35" s="1059" t="s">
        <v>843</v>
      </c>
      <c r="D35" s="1059" t="s">
        <v>844</v>
      </c>
    </row>
    <row r="36" spans="1:4">
      <c r="A36" s="1059">
        <v>35</v>
      </c>
      <c r="B36" s="1059" t="s">
        <v>839</v>
      </c>
      <c r="C36" s="1059" t="s">
        <v>845</v>
      </c>
      <c r="D36" s="1059" t="s">
        <v>846</v>
      </c>
    </row>
    <row r="37" spans="1:4">
      <c r="A37" s="1059">
        <v>36</v>
      </c>
      <c r="B37" s="1059" t="s">
        <v>839</v>
      </c>
      <c r="C37" s="1059" t="s">
        <v>847</v>
      </c>
      <c r="D37" s="1059" t="s">
        <v>848</v>
      </c>
    </row>
    <row r="38" spans="1:4">
      <c r="A38" s="1059">
        <v>37</v>
      </c>
      <c r="B38" s="1059" t="s">
        <v>839</v>
      </c>
      <c r="C38" s="1059" t="s">
        <v>849</v>
      </c>
      <c r="D38" s="1059" t="s">
        <v>850</v>
      </c>
    </row>
    <row r="39" spans="1:4">
      <c r="A39" s="1059">
        <v>38</v>
      </c>
      <c r="B39" s="1059" t="s">
        <v>851</v>
      </c>
      <c r="C39" s="1059" t="s">
        <v>851</v>
      </c>
      <c r="D39" s="1059" t="s">
        <v>852</v>
      </c>
    </row>
    <row r="40" spans="1:4">
      <c r="A40" s="1059">
        <v>39</v>
      </c>
      <c r="B40" s="1059" t="s">
        <v>851</v>
      </c>
      <c r="C40" s="1059" t="s">
        <v>853</v>
      </c>
      <c r="D40" s="1059" t="s">
        <v>854</v>
      </c>
    </row>
    <row r="41" spans="1:4">
      <c r="A41" s="1059">
        <v>40</v>
      </c>
      <c r="B41" s="1059" t="s">
        <v>851</v>
      </c>
      <c r="C41" s="1059" t="s">
        <v>855</v>
      </c>
      <c r="D41" s="1059" t="s">
        <v>856</v>
      </c>
    </row>
    <row r="42" spans="1:4">
      <c r="A42" s="1059">
        <v>41</v>
      </c>
      <c r="B42" s="1059" t="s">
        <v>851</v>
      </c>
      <c r="C42" s="1059" t="s">
        <v>857</v>
      </c>
      <c r="D42" s="1059" t="s">
        <v>858</v>
      </c>
    </row>
    <row r="43" spans="1:4">
      <c r="A43" s="1059">
        <v>42</v>
      </c>
      <c r="B43" s="1059" t="s">
        <v>851</v>
      </c>
      <c r="C43" s="1059" t="s">
        <v>859</v>
      </c>
      <c r="D43" s="1059" t="s">
        <v>860</v>
      </c>
    </row>
    <row r="44" spans="1:4">
      <c r="A44" s="1059">
        <v>43</v>
      </c>
      <c r="B44" s="1059" t="s">
        <v>851</v>
      </c>
      <c r="C44" s="1059" t="s">
        <v>861</v>
      </c>
      <c r="D44" s="1059" t="s">
        <v>862</v>
      </c>
    </row>
    <row r="45" spans="1:4">
      <c r="A45" s="1059">
        <v>44</v>
      </c>
      <c r="B45" s="1059" t="s">
        <v>851</v>
      </c>
      <c r="C45" s="1059" t="s">
        <v>863</v>
      </c>
      <c r="D45" s="1059" t="s">
        <v>864</v>
      </c>
    </row>
    <row r="46" spans="1:4">
      <c r="A46" s="1059">
        <v>45</v>
      </c>
      <c r="B46" s="1059" t="s">
        <v>851</v>
      </c>
      <c r="C46" s="1059" t="s">
        <v>865</v>
      </c>
      <c r="D46" s="1059" t="s">
        <v>866</v>
      </c>
    </row>
    <row r="47" spans="1:4">
      <c r="A47" s="1059">
        <v>46</v>
      </c>
      <c r="B47" s="1059" t="s">
        <v>851</v>
      </c>
      <c r="C47" s="1059" t="s">
        <v>867</v>
      </c>
      <c r="D47" s="1059" t="s">
        <v>868</v>
      </c>
    </row>
    <row r="48" spans="1:4">
      <c r="A48" s="1059">
        <v>47</v>
      </c>
      <c r="B48" s="1059" t="s">
        <v>851</v>
      </c>
      <c r="C48" s="1059" t="s">
        <v>869</v>
      </c>
      <c r="D48" s="1059" t="s">
        <v>870</v>
      </c>
    </row>
    <row r="49" spans="1:4">
      <c r="A49" s="1059">
        <v>48</v>
      </c>
      <c r="B49" s="1059" t="s">
        <v>851</v>
      </c>
      <c r="C49" s="1059" t="s">
        <v>871</v>
      </c>
      <c r="D49" s="1059" t="s">
        <v>872</v>
      </c>
    </row>
    <row r="50" spans="1:4">
      <c r="A50" s="1059">
        <v>49</v>
      </c>
      <c r="B50" s="1059" t="s">
        <v>851</v>
      </c>
      <c r="C50" s="1059" t="s">
        <v>873</v>
      </c>
      <c r="D50" s="1059" t="s">
        <v>874</v>
      </c>
    </row>
    <row r="51" spans="1:4">
      <c r="A51" s="1059">
        <v>50</v>
      </c>
      <c r="B51" s="1059" t="s">
        <v>851</v>
      </c>
      <c r="C51" s="1059" t="s">
        <v>875</v>
      </c>
      <c r="D51" s="1059" t="s">
        <v>876</v>
      </c>
    </row>
    <row r="52" spans="1:4">
      <c r="A52" s="1059">
        <v>51</v>
      </c>
      <c r="B52" s="1059" t="s">
        <v>877</v>
      </c>
      <c r="C52" s="1059" t="s">
        <v>877</v>
      </c>
      <c r="D52" s="1059" t="s">
        <v>878</v>
      </c>
    </row>
    <row r="53" spans="1:4">
      <c r="A53" s="1059">
        <v>52</v>
      </c>
      <c r="B53" s="1059" t="s">
        <v>877</v>
      </c>
      <c r="C53" s="1059" t="s">
        <v>879</v>
      </c>
      <c r="D53" s="1059" t="s">
        <v>880</v>
      </c>
    </row>
    <row r="54" spans="1:4">
      <c r="A54" s="1059">
        <v>53</v>
      </c>
      <c r="B54" s="1059" t="s">
        <v>877</v>
      </c>
      <c r="C54" s="1059" t="s">
        <v>881</v>
      </c>
      <c r="D54" s="1059" t="s">
        <v>882</v>
      </c>
    </row>
    <row r="55" spans="1:4">
      <c r="A55" s="1059">
        <v>54</v>
      </c>
      <c r="B55" s="1059" t="s">
        <v>877</v>
      </c>
      <c r="C55" s="1059" t="s">
        <v>883</v>
      </c>
      <c r="D55" s="1059" t="s">
        <v>884</v>
      </c>
    </row>
    <row r="56" spans="1:4">
      <c r="A56" s="1059">
        <v>55</v>
      </c>
      <c r="B56" s="1059" t="s">
        <v>877</v>
      </c>
      <c r="C56" s="1059" t="s">
        <v>885</v>
      </c>
      <c r="D56" s="1059" t="s">
        <v>886</v>
      </c>
    </row>
    <row r="57" spans="1:4">
      <c r="A57" s="1059">
        <v>56</v>
      </c>
      <c r="B57" s="1059" t="s">
        <v>877</v>
      </c>
      <c r="C57" s="1059" t="s">
        <v>887</v>
      </c>
      <c r="D57" s="1059" t="s">
        <v>888</v>
      </c>
    </row>
    <row r="58" spans="1:4">
      <c r="A58" s="1059">
        <v>57</v>
      </c>
      <c r="B58" s="1059" t="s">
        <v>877</v>
      </c>
      <c r="C58" s="1059" t="s">
        <v>889</v>
      </c>
      <c r="D58" s="1059" t="s">
        <v>890</v>
      </c>
    </row>
    <row r="59" spans="1:4">
      <c r="A59" s="1059">
        <v>58</v>
      </c>
      <c r="B59" s="1059" t="s">
        <v>877</v>
      </c>
      <c r="C59" s="1059" t="s">
        <v>891</v>
      </c>
      <c r="D59" s="1059" t="s">
        <v>892</v>
      </c>
    </row>
    <row r="60" spans="1:4">
      <c r="A60" s="1059">
        <v>59</v>
      </c>
      <c r="B60" s="1059" t="s">
        <v>893</v>
      </c>
      <c r="C60" s="1059" t="s">
        <v>893</v>
      </c>
      <c r="D60" s="1059" t="s">
        <v>894</v>
      </c>
    </row>
    <row r="61" spans="1:4">
      <c r="A61" s="1059">
        <v>60</v>
      </c>
      <c r="B61" s="1059" t="s">
        <v>893</v>
      </c>
      <c r="C61" s="1059" t="s">
        <v>895</v>
      </c>
      <c r="D61" s="1059" t="s">
        <v>896</v>
      </c>
    </row>
    <row r="62" spans="1:4">
      <c r="A62" s="1059">
        <v>61</v>
      </c>
      <c r="B62" s="1059" t="s">
        <v>893</v>
      </c>
      <c r="C62" s="1059" t="s">
        <v>897</v>
      </c>
      <c r="D62" s="1059" t="s">
        <v>898</v>
      </c>
    </row>
    <row r="63" spans="1:4">
      <c r="A63" s="1059">
        <v>62</v>
      </c>
      <c r="B63" s="1059" t="s">
        <v>893</v>
      </c>
      <c r="C63" s="1059" t="s">
        <v>899</v>
      </c>
      <c r="D63" s="1059" t="s">
        <v>900</v>
      </c>
    </row>
    <row r="64" spans="1:4">
      <c r="A64" s="1059">
        <v>63</v>
      </c>
      <c r="B64" s="1059" t="s">
        <v>893</v>
      </c>
      <c r="C64" s="1059" t="s">
        <v>901</v>
      </c>
      <c r="D64" s="1059" t="s">
        <v>902</v>
      </c>
    </row>
    <row r="65" spans="1:4">
      <c r="A65" s="1059">
        <v>64</v>
      </c>
      <c r="B65" s="1059" t="s">
        <v>893</v>
      </c>
      <c r="C65" s="1059" t="s">
        <v>903</v>
      </c>
      <c r="D65" s="1059" t="s">
        <v>904</v>
      </c>
    </row>
    <row r="66" spans="1:4">
      <c r="A66" s="1059">
        <v>65</v>
      </c>
      <c r="B66" s="1059" t="s">
        <v>893</v>
      </c>
      <c r="C66" s="1059" t="s">
        <v>905</v>
      </c>
      <c r="D66" s="1059" t="s">
        <v>906</v>
      </c>
    </row>
    <row r="67" spans="1:4">
      <c r="A67" s="1059">
        <v>66</v>
      </c>
      <c r="B67" s="1059" t="s">
        <v>893</v>
      </c>
      <c r="C67" s="1059" t="s">
        <v>907</v>
      </c>
      <c r="D67" s="1059" t="s">
        <v>908</v>
      </c>
    </row>
    <row r="68" spans="1:4">
      <c r="A68" s="1059">
        <v>67</v>
      </c>
      <c r="B68" s="1059" t="s">
        <v>893</v>
      </c>
      <c r="C68" s="1059" t="s">
        <v>909</v>
      </c>
      <c r="D68" s="1059" t="s">
        <v>910</v>
      </c>
    </row>
    <row r="69" spans="1:4">
      <c r="A69" s="1059">
        <v>68</v>
      </c>
      <c r="B69" s="1059" t="s">
        <v>893</v>
      </c>
      <c r="C69" s="1059" t="s">
        <v>911</v>
      </c>
      <c r="D69" s="1059" t="s">
        <v>912</v>
      </c>
    </row>
    <row r="70" spans="1:4">
      <c r="A70" s="1059">
        <v>69</v>
      </c>
      <c r="B70" s="1059" t="s">
        <v>893</v>
      </c>
      <c r="C70" s="1059" t="s">
        <v>913</v>
      </c>
      <c r="D70" s="1059" t="s">
        <v>914</v>
      </c>
    </row>
    <row r="71" spans="1:4">
      <c r="A71" s="1059">
        <v>70</v>
      </c>
      <c r="B71" s="1059" t="s">
        <v>915</v>
      </c>
      <c r="C71" s="1059" t="s">
        <v>917</v>
      </c>
      <c r="D71" s="1059" t="s">
        <v>918</v>
      </c>
    </row>
    <row r="72" spans="1:4">
      <c r="A72" s="1059">
        <v>71</v>
      </c>
      <c r="B72" s="1059" t="s">
        <v>915</v>
      </c>
      <c r="C72" s="1059" t="s">
        <v>915</v>
      </c>
      <c r="D72" s="1059" t="s">
        <v>916</v>
      </c>
    </row>
    <row r="73" spans="1:4">
      <c r="A73" s="1059">
        <v>72</v>
      </c>
      <c r="B73" s="1059" t="s">
        <v>915</v>
      </c>
      <c r="C73" s="1059" t="s">
        <v>919</v>
      </c>
      <c r="D73" s="1059" t="s">
        <v>920</v>
      </c>
    </row>
    <row r="74" spans="1:4">
      <c r="A74" s="1059">
        <v>73</v>
      </c>
      <c r="B74" s="1059" t="s">
        <v>915</v>
      </c>
      <c r="C74" s="1059" t="s">
        <v>921</v>
      </c>
      <c r="D74" s="1059" t="s">
        <v>922</v>
      </c>
    </row>
    <row r="75" spans="1:4">
      <c r="A75" s="1059">
        <v>74</v>
      </c>
      <c r="B75" s="1059" t="s">
        <v>915</v>
      </c>
      <c r="C75" s="1059" t="s">
        <v>923</v>
      </c>
      <c r="D75" s="1059" t="s">
        <v>924</v>
      </c>
    </row>
    <row r="76" spans="1:4">
      <c r="A76" s="1059">
        <v>75</v>
      </c>
      <c r="B76" s="1059" t="s">
        <v>925</v>
      </c>
      <c r="C76" s="1059" t="s">
        <v>925</v>
      </c>
      <c r="D76" s="1059" t="s">
        <v>926</v>
      </c>
    </row>
    <row r="77" spans="1:4">
      <c r="A77" s="1059">
        <v>76</v>
      </c>
      <c r="B77" s="1059" t="s">
        <v>925</v>
      </c>
      <c r="C77" s="1059" t="s">
        <v>927</v>
      </c>
      <c r="D77" s="1059" t="s">
        <v>928</v>
      </c>
    </row>
    <row r="78" spans="1:4">
      <c r="A78" s="1059">
        <v>77</v>
      </c>
      <c r="B78" s="1059" t="s">
        <v>925</v>
      </c>
      <c r="C78" s="1059" t="s">
        <v>929</v>
      </c>
      <c r="D78" s="1059" t="s">
        <v>930</v>
      </c>
    </row>
    <row r="79" spans="1:4">
      <c r="A79" s="1059">
        <v>78</v>
      </c>
      <c r="B79" s="1059" t="s">
        <v>925</v>
      </c>
      <c r="C79" s="1059" t="s">
        <v>931</v>
      </c>
      <c r="D79" s="1059" t="s">
        <v>932</v>
      </c>
    </row>
    <row r="80" spans="1:4">
      <c r="A80" s="1059">
        <v>79</v>
      </c>
      <c r="B80" s="1059" t="s">
        <v>925</v>
      </c>
      <c r="C80" s="1059" t="s">
        <v>933</v>
      </c>
      <c r="D80" s="1059" t="s">
        <v>934</v>
      </c>
    </row>
    <row r="81" spans="1:4">
      <c r="A81" s="1059">
        <v>80</v>
      </c>
      <c r="B81" s="1059" t="s">
        <v>925</v>
      </c>
      <c r="C81" s="1059" t="s">
        <v>935</v>
      </c>
      <c r="D81" s="1059" t="s">
        <v>936</v>
      </c>
    </row>
    <row r="82" spans="1:4">
      <c r="A82" s="1059">
        <v>81</v>
      </c>
      <c r="B82" s="1059" t="s">
        <v>925</v>
      </c>
      <c r="C82" s="1059" t="s">
        <v>937</v>
      </c>
      <c r="D82" s="1059" t="s">
        <v>938</v>
      </c>
    </row>
    <row r="83" spans="1:4">
      <c r="A83" s="1059">
        <v>82</v>
      </c>
      <c r="B83" s="1059" t="s">
        <v>925</v>
      </c>
      <c r="C83" s="1059" t="s">
        <v>939</v>
      </c>
      <c r="D83" s="1059" t="s">
        <v>940</v>
      </c>
    </row>
    <row r="84" spans="1:4">
      <c r="A84" s="1059">
        <v>83</v>
      </c>
      <c r="B84" s="1059" t="s">
        <v>941</v>
      </c>
      <c r="C84" s="1059" t="s">
        <v>941</v>
      </c>
      <c r="D84" s="1059" t="s">
        <v>942</v>
      </c>
    </row>
    <row r="85" spans="1:4">
      <c r="A85" s="1059">
        <v>84</v>
      </c>
      <c r="B85" s="1059" t="s">
        <v>943</v>
      </c>
      <c r="C85" s="1059" t="s">
        <v>943</v>
      </c>
      <c r="D85" s="1059" t="s">
        <v>944</v>
      </c>
    </row>
    <row r="86" spans="1:4">
      <c r="A86" s="1059">
        <v>85</v>
      </c>
      <c r="B86" s="1059" t="s">
        <v>945</v>
      </c>
      <c r="C86" s="1059" t="s">
        <v>945</v>
      </c>
      <c r="D86" s="1059" t="s">
        <v>946</v>
      </c>
    </row>
    <row r="87" spans="1:4">
      <c r="A87" s="1059">
        <v>86</v>
      </c>
      <c r="B87" s="1059" t="s">
        <v>947</v>
      </c>
      <c r="C87" s="1059" t="s">
        <v>947</v>
      </c>
      <c r="D87" s="1059" t="s">
        <v>948</v>
      </c>
    </row>
    <row r="88" spans="1:4">
      <c r="A88" s="1059">
        <v>87</v>
      </c>
      <c r="B88" s="1059" t="s">
        <v>949</v>
      </c>
      <c r="C88" s="1059" t="s">
        <v>949</v>
      </c>
      <c r="D88" s="1059" t="s">
        <v>950</v>
      </c>
    </row>
    <row r="89" spans="1:4">
      <c r="A89" s="1059">
        <v>88</v>
      </c>
      <c r="B89" s="1059" t="s">
        <v>951</v>
      </c>
      <c r="C89" s="1059" t="s">
        <v>951</v>
      </c>
      <c r="D89" s="1059" t="s">
        <v>952</v>
      </c>
    </row>
    <row r="90" spans="1:4">
      <c r="A90" s="1059">
        <v>89</v>
      </c>
      <c r="B90" s="1059" t="s">
        <v>953</v>
      </c>
      <c r="C90" s="1059" t="s">
        <v>953</v>
      </c>
      <c r="D90" s="1059" t="s">
        <v>954</v>
      </c>
    </row>
    <row r="91" spans="1:4">
      <c r="A91" s="1059">
        <v>90</v>
      </c>
      <c r="B91" s="1059" t="s">
        <v>955</v>
      </c>
      <c r="C91" s="1059" t="s">
        <v>955</v>
      </c>
      <c r="D91" s="1059" t="s">
        <v>956</v>
      </c>
    </row>
    <row r="92" spans="1:4">
      <c r="A92" s="1059">
        <v>91</v>
      </c>
      <c r="B92" s="1059" t="s">
        <v>957</v>
      </c>
      <c r="C92" s="1059" t="s">
        <v>957</v>
      </c>
      <c r="D92" s="1059" t="s">
        <v>958</v>
      </c>
    </row>
    <row r="93" spans="1:4">
      <c r="A93" s="1059">
        <v>92</v>
      </c>
      <c r="B93" s="1059" t="s">
        <v>959</v>
      </c>
      <c r="C93" s="1059" t="s">
        <v>959</v>
      </c>
      <c r="D93" s="1059" t="s">
        <v>960</v>
      </c>
    </row>
    <row r="94" spans="1:4">
      <c r="A94" s="1059">
        <v>93</v>
      </c>
      <c r="B94" s="1059" t="s">
        <v>961</v>
      </c>
      <c r="C94" s="1059" t="s">
        <v>961</v>
      </c>
      <c r="D94" s="1059" t="s">
        <v>962</v>
      </c>
    </row>
    <row r="95" spans="1:4">
      <c r="A95" s="1059">
        <v>94</v>
      </c>
      <c r="B95" s="1059" t="s">
        <v>963</v>
      </c>
      <c r="C95" s="1059" t="s">
        <v>963</v>
      </c>
      <c r="D95" s="1059" t="s">
        <v>964</v>
      </c>
    </row>
    <row r="96" spans="1:4">
      <c r="A96" s="1059">
        <v>95</v>
      </c>
      <c r="B96" s="1059" t="s">
        <v>965</v>
      </c>
      <c r="C96" s="1059" t="s">
        <v>967</v>
      </c>
      <c r="D96" s="1059" t="s">
        <v>968</v>
      </c>
    </row>
    <row r="97" spans="1:4">
      <c r="A97" s="1059">
        <v>96</v>
      </c>
      <c r="B97" s="1059" t="s">
        <v>965</v>
      </c>
      <c r="C97" s="1059" t="s">
        <v>969</v>
      </c>
      <c r="D97" s="1059" t="s">
        <v>970</v>
      </c>
    </row>
    <row r="98" spans="1:4">
      <c r="A98" s="1059">
        <v>97</v>
      </c>
      <c r="B98" s="1059" t="s">
        <v>965</v>
      </c>
      <c r="C98" s="1059" t="s">
        <v>971</v>
      </c>
      <c r="D98" s="1059" t="s">
        <v>972</v>
      </c>
    </row>
    <row r="99" spans="1:4">
      <c r="A99" s="1059">
        <v>98</v>
      </c>
      <c r="B99" s="1059" t="s">
        <v>965</v>
      </c>
      <c r="C99" s="1059" t="s">
        <v>919</v>
      </c>
      <c r="D99" s="1059" t="s">
        <v>973</v>
      </c>
    </row>
    <row r="100" spans="1:4">
      <c r="A100" s="1059">
        <v>99</v>
      </c>
      <c r="B100" s="1059" t="s">
        <v>965</v>
      </c>
      <c r="C100" s="1059" t="s">
        <v>974</v>
      </c>
      <c r="D100" s="1059" t="s">
        <v>975</v>
      </c>
    </row>
    <row r="101" spans="1:4">
      <c r="A101" s="1059">
        <v>100</v>
      </c>
      <c r="B101" s="1059" t="s">
        <v>965</v>
      </c>
      <c r="C101" s="1059" t="s">
        <v>965</v>
      </c>
      <c r="D101" s="1059" t="s">
        <v>966</v>
      </c>
    </row>
    <row r="102" spans="1:4">
      <c r="A102" s="1059">
        <v>101</v>
      </c>
      <c r="B102" s="1059" t="s">
        <v>965</v>
      </c>
      <c r="C102" s="1059" t="s">
        <v>976</v>
      </c>
      <c r="D102" s="1059" t="s">
        <v>977</v>
      </c>
    </row>
    <row r="103" spans="1:4">
      <c r="A103" s="1059">
        <v>102</v>
      </c>
      <c r="B103" s="1059" t="s">
        <v>965</v>
      </c>
      <c r="C103" s="1059" t="s">
        <v>978</v>
      </c>
      <c r="D103" s="1059" t="s">
        <v>979</v>
      </c>
    </row>
    <row r="104" spans="1:4">
      <c r="A104" s="1059">
        <v>103</v>
      </c>
      <c r="B104" s="1059" t="s">
        <v>965</v>
      </c>
      <c r="C104" s="1059" t="s">
        <v>980</v>
      </c>
      <c r="D104" s="1059" t="s">
        <v>981</v>
      </c>
    </row>
    <row r="105" spans="1:4">
      <c r="A105" s="1059">
        <v>104</v>
      </c>
      <c r="B105" s="1059" t="s">
        <v>965</v>
      </c>
      <c r="C105" s="1059" t="s">
        <v>982</v>
      </c>
      <c r="D105" s="1059" t="s">
        <v>983</v>
      </c>
    </row>
    <row r="106" spans="1:4">
      <c r="A106" s="1059">
        <v>105</v>
      </c>
      <c r="B106" s="1059" t="s">
        <v>965</v>
      </c>
      <c r="C106" s="1059" t="s">
        <v>984</v>
      </c>
      <c r="D106" s="1059" t="s">
        <v>985</v>
      </c>
    </row>
    <row r="107" spans="1:4">
      <c r="A107" s="1059">
        <v>106</v>
      </c>
      <c r="B107" s="1059" t="s">
        <v>965</v>
      </c>
      <c r="C107" s="1059" t="s">
        <v>986</v>
      </c>
      <c r="D107" s="1059" t="s">
        <v>987</v>
      </c>
    </row>
    <row r="108" spans="1:4">
      <c r="A108" s="1059">
        <v>107</v>
      </c>
      <c r="B108" s="1059" t="s">
        <v>965</v>
      </c>
      <c r="C108" s="1059" t="s">
        <v>937</v>
      </c>
      <c r="D108" s="1059" t="s">
        <v>988</v>
      </c>
    </row>
    <row r="109" spans="1:4">
      <c r="A109" s="1059">
        <v>108</v>
      </c>
      <c r="B109" s="1059" t="s">
        <v>965</v>
      </c>
      <c r="C109" s="1059" t="s">
        <v>989</v>
      </c>
      <c r="D109" s="1059" t="s">
        <v>990</v>
      </c>
    </row>
    <row r="110" spans="1:4">
      <c r="A110" s="1059">
        <v>109</v>
      </c>
      <c r="B110" s="1059" t="s">
        <v>991</v>
      </c>
      <c r="C110" s="1059" t="s">
        <v>993</v>
      </c>
      <c r="D110" s="1059" t="s">
        <v>994</v>
      </c>
    </row>
    <row r="111" spans="1:4">
      <c r="A111" s="1059">
        <v>110</v>
      </c>
      <c r="B111" s="1059" t="s">
        <v>991</v>
      </c>
      <c r="C111" s="1059" t="s">
        <v>995</v>
      </c>
      <c r="D111" s="1059" t="s">
        <v>996</v>
      </c>
    </row>
    <row r="112" spans="1:4">
      <c r="A112" s="1059">
        <v>111</v>
      </c>
      <c r="B112" s="1059" t="s">
        <v>991</v>
      </c>
      <c r="C112" s="1059" t="s">
        <v>991</v>
      </c>
      <c r="D112" s="1059" t="s">
        <v>992</v>
      </c>
    </row>
    <row r="113" spans="1:4">
      <c r="A113" s="1059">
        <v>112</v>
      </c>
      <c r="B113" s="1059" t="s">
        <v>991</v>
      </c>
      <c r="C113" s="1059" t="s">
        <v>997</v>
      </c>
      <c r="D113" s="1059" t="s">
        <v>998</v>
      </c>
    </row>
    <row r="114" spans="1:4">
      <c r="A114" s="1059">
        <v>113</v>
      </c>
      <c r="B114" s="1059" t="s">
        <v>991</v>
      </c>
      <c r="C114" s="1059" t="s">
        <v>861</v>
      </c>
      <c r="D114" s="1059" t="s">
        <v>999</v>
      </c>
    </row>
    <row r="115" spans="1:4">
      <c r="A115" s="1059">
        <v>114</v>
      </c>
      <c r="B115" s="1059" t="s">
        <v>991</v>
      </c>
      <c r="C115" s="1059" t="s">
        <v>1000</v>
      </c>
      <c r="D115" s="1059" t="s">
        <v>1001</v>
      </c>
    </row>
    <row r="116" spans="1:4">
      <c r="A116" s="1059">
        <v>115</v>
      </c>
      <c r="B116" s="1059" t="s">
        <v>991</v>
      </c>
      <c r="C116" s="1059" t="s">
        <v>1002</v>
      </c>
      <c r="D116" s="1059" t="s">
        <v>1003</v>
      </c>
    </row>
    <row r="117" spans="1:4">
      <c r="A117" s="1059">
        <v>116</v>
      </c>
      <c r="B117" s="1059" t="s">
        <v>991</v>
      </c>
      <c r="C117" s="1059" t="s">
        <v>1004</v>
      </c>
      <c r="D117" s="1059" t="s">
        <v>1005</v>
      </c>
    </row>
    <row r="118" spans="1:4">
      <c r="A118" s="1059">
        <v>117</v>
      </c>
      <c r="B118" s="1059" t="s">
        <v>991</v>
      </c>
      <c r="C118" s="1059" t="s">
        <v>1006</v>
      </c>
      <c r="D118" s="1059" t="s">
        <v>1007</v>
      </c>
    </row>
    <row r="119" spans="1:4">
      <c r="A119" s="1059">
        <v>118</v>
      </c>
      <c r="B119" s="1059" t="s">
        <v>991</v>
      </c>
      <c r="C119" s="1059" t="s">
        <v>1008</v>
      </c>
      <c r="D119" s="1059" t="s">
        <v>1009</v>
      </c>
    </row>
    <row r="120" spans="1:4">
      <c r="A120" s="1059">
        <v>119</v>
      </c>
      <c r="B120" s="1059" t="s">
        <v>1010</v>
      </c>
      <c r="C120" s="1059" t="s">
        <v>1010</v>
      </c>
      <c r="D120" s="1059" t="s">
        <v>1011</v>
      </c>
    </row>
    <row r="121" spans="1:4">
      <c r="A121" s="1059">
        <v>120</v>
      </c>
      <c r="B121" s="1059" t="s">
        <v>1010</v>
      </c>
      <c r="C121" s="1059" t="s">
        <v>1012</v>
      </c>
      <c r="D121" s="1059" t="s">
        <v>1013</v>
      </c>
    </row>
    <row r="122" spans="1:4">
      <c r="A122" s="1059">
        <v>121</v>
      </c>
      <c r="B122" s="1059" t="s">
        <v>1010</v>
      </c>
      <c r="C122" s="1059" t="s">
        <v>1014</v>
      </c>
      <c r="D122" s="1059" t="s">
        <v>1015</v>
      </c>
    </row>
    <row r="123" spans="1:4">
      <c r="A123" s="1059">
        <v>122</v>
      </c>
      <c r="B123" s="1059" t="s">
        <v>1010</v>
      </c>
      <c r="C123" s="1059" t="s">
        <v>1016</v>
      </c>
      <c r="D123" s="1059" t="s">
        <v>1017</v>
      </c>
    </row>
    <row r="124" spans="1:4">
      <c r="A124" s="1059">
        <v>123</v>
      </c>
      <c r="B124" s="1059" t="s">
        <v>1010</v>
      </c>
      <c r="C124" s="1059" t="s">
        <v>1018</v>
      </c>
      <c r="D124" s="1059" t="s">
        <v>1019</v>
      </c>
    </row>
    <row r="125" spans="1:4">
      <c r="A125" s="1059">
        <v>124</v>
      </c>
      <c r="B125" s="1059" t="s">
        <v>1010</v>
      </c>
      <c r="C125" s="1059" t="s">
        <v>1020</v>
      </c>
      <c r="D125" s="1059" t="s">
        <v>1021</v>
      </c>
    </row>
    <row r="126" spans="1:4">
      <c r="A126" s="1059">
        <v>125</v>
      </c>
      <c r="B126" s="1059" t="s">
        <v>1010</v>
      </c>
      <c r="C126" s="1059" t="s">
        <v>1022</v>
      </c>
      <c r="D126" s="1059" t="s">
        <v>1023</v>
      </c>
    </row>
    <row r="127" spans="1:4">
      <c r="A127" s="1059">
        <v>126</v>
      </c>
      <c r="B127" s="1059" t="s">
        <v>1010</v>
      </c>
      <c r="C127" s="1059" t="s">
        <v>1024</v>
      </c>
      <c r="D127" s="1059" t="s">
        <v>1025</v>
      </c>
    </row>
    <row r="128" spans="1:4">
      <c r="A128" s="1059">
        <v>127</v>
      </c>
      <c r="B128" s="1059" t="s">
        <v>1010</v>
      </c>
      <c r="C128" s="1059" t="s">
        <v>1026</v>
      </c>
      <c r="D128" s="1059" t="s">
        <v>1027</v>
      </c>
    </row>
    <row r="129" spans="1:4">
      <c r="A129" s="1059">
        <v>128</v>
      </c>
      <c r="B129" s="1059" t="s">
        <v>1010</v>
      </c>
      <c r="C129" s="1059" t="s">
        <v>1028</v>
      </c>
      <c r="D129" s="1059" t="s">
        <v>1029</v>
      </c>
    </row>
    <row r="130" spans="1:4">
      <c r="A130" s="1059">
        <v>129</v>
      </c>
      <c r="B130" s="1059" t="s">
        <v>1030</v>
      </c>
      <c r="C130" s="1059" t="s">
        <v>1032</v>
      </c>
      <c r="D130" s="1059" t="s">
        <v>1033</v>
      </c>
    </row>
    <row r="131" spans="1:4">
      <c r="A131" s="1059">
        <v>130</v>
      </c>
      <c r="B131" s="1059" t="s">
        <v>1030</v>
      </c>
      <c r="C131" s="1059" t="s">
        <v>1034</v>
      </c>
      <c r="D131" s="1059" t="s">
        <v>1035</v>
      </c>
    </row>
    <row r="132" spans="1:4">
      <c r="A132" s="1059">
        <v>131</v>
      </c>
      <c r="B132" s="1059" t="s">
        <v>1030</v>
      </c>
      <c r="C132" s="1059" t="s">
        <v>1036</v>
      </c>
      <c r="D132" s="1059" t="s">
        <v>1037</v>
      </c>
    </row>
    <row r="133" spans="1:4">
      <c r="A133" s="1059">
        <v>132</v>
      </c>
      <c r="B133" s="1059" t="s">
        <v>1030</v>
      </c>
      <c r="C133" s="1059" t="s">
        <v>1030</v>
      </c>
      <c r="D133" s="1059" t="s">
        <v>1031</v>
      </c>
    </row>
    <row r="134" spans="1:4">
      <c r="A134" s="1059">
        <v>133</v>
      </c>
      <c r="B134" s="1059" t="s">
        <v>1030</v>
      </c>
      <c r="C134" s="1059" t="s">
        <v>1038</v>
      </c>
      <c r="D134" s="1059" t="s">
        <v>1039</v>
      </c>
    </row>
    <row r="135" spans="1:4">
      <c r="A135" s="1059">
        <v>134</v>
      </c>
      <c r="B135" s="1059" t="s">
        <v>1030</v>
      </c>
      <c r="C135" s="1059" t="s">
        <v>1040</v>
      </c>
      <c r="D135" s="1059" t="s">
        <v>1041</v>
      </c>
    </row>
    <row r="136" spans="1:4">
      <c r="A136" s="1059">
        <v>135</v>
      </c>
      <c r="B136" s="1059" t="s">
        <v>1030</v>
      </c>
      <c r="C136" s="1059" t="s">
        <v>1042</v>
      </c>
      <c r="D136" s="1059" t="s">
        <v>1043</v>
      </c>
    </row>
    <row r="137" spans="1:4">
      <c r="A137" s="1059">
        <v>136</v>
      </c>
      <c r="B137" s="1059" t="s">
        <v>1030</v>
      </c>
      <c r="C137" s="1059" t="s">
        <v>849</v>
      </c>
      <c r="D137" s="1059" t="s">
        <v>1044</v>
      </c>
    </row>
    <row r="138" spans="1:4">
      <c r="A138" s="1059">
        <v>137</v>
      </c>
      <c r="B138" s="1059" t="s">
        <v>1030</v>
      </c>
      <c r="C138" s="1059" t="s">
        <v>1045</v>
      </c>
      <c r="D138" s="1059" t="s">
        <v>1046</v>
      </c>
    </row>
    <row r="139" spans="1:4">
      <c r="A139" s="1059">
        <v>138</v>
      </c>
      <c r="B139" s="1059" t="s">
        <v>1030</v>
      </c>
      <c r="C139" s="1059" t="s">
        <v>1047</v>
      </c>
      <c r="D139" s="1059" t="s">
        <v>1048</v>
      </c>
    </row>
    <row r="140" spans="1:4">
      <c r="A140" s="1059">
        <v>139</v>
      </c>
      <c r="B140" s="1059" t="s">
        <v>1049</v>
      </c>
      <c r="C140" s="1059" t="s">
        <v>1051</v>
      </c>
      <c r="D140" s="1059" t="s">
        <v>1052</v>
      </c>
    </row>
    <row r="141" spans="1:4">
      <c r="A141" s="1059">
        <v>140</v>
      </c>
      <c r="B141" s="1059" t="s">
        <v>1049</v>
      </c>
      <c r="C141" s="1059" t="s">
        <v>1053</v>
      </c>
      <c r="D141" s="1059" t="s">
        <v>1054</v>
      </c>
    </row>
    <row r="142" spans="1:4">
      <c r="A142" s="1059">
        <v>141</v>
      </c>
      <c r="B142" s="1059" t="s">
        <v>1049</v>
      </c>
      <c r="C142" s="1059" t="s">
        <v>1055</v>
      </c>
      <c r="D142" s="1059" t="s">
        <v>1056</v>
      </c>
    </row>
    <row r="143" spans="1:4">
      <c r="A143" s="1059">
        <v>142</v>
      </c>
      <c r="B143" s="1059" t="s">
        <v>1049</v>
      </c>
      <c r="C143" s="1059" t="s">
        <v>1049</v>
      </c>
      <c r="D143" s="1059" t="s">
        <v>1050</v>
      </c>
    </row>
    <row r="144" spans="1:4">
      <c r="A144" s="1059">
        <v>143</v>
      </c>
      <c r="B144" s="1059" t="s">
        <v>1049</v>
      </c>
      <c r="C144" s="1059" t="s">
        <v>1057</v>
      </c>
      <c r="D144" s="1059" t="s">
        <v>1058</v>
      </c>
    </row>
    <row r="145" spans="1:4">
      <c r="A145" s="1059">
        <v>144</v>
      </c>
      <c r="B145" s="1059" t="s">
        <v>1049</v>
      </c>
      <c r="C145" s="1059" t="s">
        <v>1059</v>
      </c>
      <c r="D145" s="1059" t="s">
        <v>1060</v>
      </c>
    </row>
    <row r="146" spans="1:4">
      <c r="A146" s="1059">
        <v>145</v>
      </c>
      <c r="B146" s="1059" t="s">
        <v>1049</v>
      </c>
      <c r="C146" s="1059" t="s">
        <v>1061</v>
      </c>
      <c r="D146" s="1059" t="s">
        <v>1062</v>
      </c>
    </row>
    <row r="147" spans="1:4">
      <c r="A147" s="1059">
        <v>146</v>
      </c>
      <c r="B147" s="1059" t="s">
        <v>1049</v>
      </c>
      <c r="C147" s="1059" t="s">
        <v>1063</v>
      </c>
      <c r="D147" s="1059" t="s">
        <v>1064</v>
      </c>
    </row>
    <row r="148" spans="1:4">
      <c r="A148" s="1059">
        <v>147</v>
      </c>
      <c r="B148" s="1059" t="s">
        <v>1049</v>
      </c>
      <c r="C148" s="1059" t="s">
        <v>827</v>
      </c>
      <c r="D148" s="1059" t="s">
        <v>1065</v>
      </c>
    </row>
    <row r="149" spans="1:4">
      <c r="A149" s="1059">
        <v>148</v>
      </c>
      <c r="B149" s="1059" t="s">
        <v>1049</v>
      </c>
      <c r="C149" s="1059" t="s">
        <v>1066</v>
      </c>
      <c r="D149" s="1059" t="s">
        <v>1067</v>
      </c>
    </row>
    <row r="150" spans="1:4">
      <c r="A150" s="1059">
        <v>149</v>
      </c>
      <c r="B150" s="1059" t="s">
        <v>1049</v>
      </c>
      <c r="C150" s="1059" t="s">
        <v>1068</v>
      </c>
      <c r="D150" s="1059" t="s">
        <v>1069</v>
      </c>
    </row>
    <row r="151" spans="1:4">
      <c r="A151" s="1059">
        <v>150</v>
      </c>
      <c r="B151" s="1059" t="s">
        <v>1049</v>
      </c>
      <c r="C151" s="1059" t="s">
        <v>1070</v>
      </c>
      <c r="D151" s="1059" t="s">
        <v>1071</v>
      </c>
    </row>
    <row r="152" spans="1:4">
      <c r="A152" s="1059">
        <v>151</v>
      </c>
      <c r="B152" s="1059" t="s">
        <v>1072</v>
      </c>
      <c r="C152" s="1059" t="s">
        <v>1074</v>
      </c>
      <c r="D152" s="1059" t="s">
        <v>1075</v>
      </c>
    </row>
    <row r="153" spans="1:4">
      <c r="A153" s="1059">
        <v>152</v>
      </c>
      <c r="B153" s="1059" t="s">
        <v>1072</v>
      </c>
      <c r="C153" s="1059" t="s">
        <v>1072</v>
      </c>
      <c r="D153" s="1059" t="s">
        <v>1073</v>
      </c>
    </row>
    <row r="154" spans="1:4">
      <c r="A154" s="1059">
        <v>153</v>
      </c>
      <c r="B154" s="1059" t="s">
        <v>1072</v>
      </c>
      <c r="C154" s="1059" t="s">
        <v>787</v>
      </c>
      <c r="D154" s="1059" t="s">
        <v>1076</v>
      </c>
    </row>
    <row r="155" spans="1:4">
      <c r="A155" s="1059">
        <v>154</v>
      </c>
      <c r="B155" s="1059" t="s">
        <v>1072</v>
      </c>
      <c r="C155" s="1059" t="s">
        <v>1077</v>
      </c>
      <c r="D155" s="1059" t="s">
        <v>1078</v>
      </c>
    </row>
    <row r="156" spans="1:4">
      <c r="A156" s="1059">
        <v>155</v>
      </c>
      <c r="B156" s="1059" t="s">
        <v>1072</v>
      </c>
      <c r="C156" s="1059" t="s">
        <v>1061</v>
      </c>
      <c r="D156" s="1059" t="s">
        <v>1079</v>
      </c>
    </row>
    <row r="157" spans="1:4">
      <c r="A157" s="1059">
        <v>156</v>
      </c>
      <c r="B157" s="1059" t="s">
        <v>1072</v>
      </c>
      <c r="C157" s="1059" t="s">
        <v>1080</v>
      </c>
      <c r="D157" s="1059" t="s">
        <v>1081</v>
      </c>
    </row>
    <row r="158" spans="1:4">
      <c r="A158" s="1059">
        <v>157</v>
      </c>
      <c r="B158" s="1059" t="s">
        <v>1072</v>
      </c>
      <c r="C158" s="1059" t="s">
        <v>1082</v>
      </c>
      <c r="D158" s="1059" t="s">
        <v>1083</v>
      </c>
    </row>
    <row r="159" spans="1:4">
      <c r="A159" s="1059">
        <v>158</v>
      </c>
      <c r="B159" s="1059" t="s">
        <v>1072</v>
      </c>
      <c r="C159" s="1059" t="s">
        <v>1084</v>
      </c>
      <c r="D159" s="1059" t="s">
        <v>1085</v>
      </c>
    </row>
    <row r="160" spans="1:4">
      <c r="A160" s="1059">
        <v>159</v>
      </c>
      <c r="B160" s="1059" t="s">
        <v>1072</v>
      </c>
      <c r="C160" s="1059" t="s">
        <v>1086</v>
      </c>
      <c r="D160" s="1059" t="s">
        <v>1087</v>
      </c>
    </row>
    <row r="161" spans="1:4">
      <c r="A161" s="1059">
        <v>160</v>
      </c>
      <c r="B161" s="1059" t="s">
        <v>1088</v>
      </c>
      <c r="C161" s="1059" t="s">
        <v>1090</v>
      </c>
      <c r="D161" s="1059" t="s">
        <v>1091</v>
      </c>
    </row>
    <row r="162" spans="1:4">
      <c r="A162" s="1059">
        <v>161</v>
      </c>
      <c r="B162" s="1059" t="s">
        <v>1088</v>
      </c>
      <c r="C162" s="1059" t="s">
        <v>1092</v>
      </c>
      <c r="D162" s="1059" t="s">
        <v>1093</v>
      </c>
    </row>
    <row r="163" spans="1:4">
      <c r="A163" s="1059">
        <v>162</v>
      </c>
      <c r="B163" s="1059" t="s">
        <v>1088</v>
      </c>
      <c r="C163" s="1059" t="s">
        <v>1094</v>
      </c>
      <c r="D163" s="1059" t="s">
        <v>1095</v>
      </c>
    </row>
    <row r="164" spans="1:4">
      <c r="A164" s="1059">
        <v>163</v>
      </c>
      <c r="B164" s="1059" t="s">
        <v>1088</v>
      </c>
      <c r="C164" s="1059" t="s">
        <v>1096</v>
      </c>
      <c r="D164" s="1059" t="s">
        <v>1097</v>
      </c>
    </row>
    <row r="165" spans="1:4">
      <c r="A165" s="1059">
        <v>164</v>
      </c>
      <c r="B165" s="1059" t="s">
        <v>1088</v>
      </c>
      <c r="C165" s="1059" t="s">
        <v>1098</v>
      </c>
      <c r="D165" s="1059" t="s">
        <v>1099</v>
      </c>
    </row>
    <row r="166" spans="1:4">
      <c r="A166" s="1059">
        <v>165</v>
      </c>
      <c r="B166" s="1059" t="s">
        <v>1088</v>
      </c>
      <c r="C166" s="1059" t="s">
        <v>1100</v>
      </c>
      <c r="D166" s="1059" t="s">
        <v>1101</v>
      </c>
    </row>
    <row r="167" spans="1:4">
      <c r="A167" s="1059">
        <v>166</v>
      </c>
      <c r="B167" s="1059" t="s">
        <v>1088</v>
      </c>
      <c r="C167" s="1059" t="s">
        <v>1102</v>
      </c>
      <c r="D167" s="1059" t="s">
        <v>1103</v>
      </c>
    </row>
    <row r="168" spans="1:4">
      <c r="A168" s="1059">
        <v>167</v>
      </c>
      <c r="B168" s="1059" t="s">
        <v>1088</v>
      </c>
      <c r="C168" s="1059" t="s">
        <v>1088</v>
      </c>
      <c r="D168" s="1059" t="s">
        <v>1089</v>
      </c>
    </row>
    <row r="169" spans="1:4">
      <c r="A169" s="1059">
        <v>168</v>
      </c>
      <c r="B169" s="1059" t="s">
        <v>1088</v>
      </c>
      <c r="C169" s="1059" t="s">
        <v>1104</v>
      </c>
      <c r="D169" s="1059" t="s">
        <v>1105</v>
      </c>
    </row>
    <row r="170" spans="1:4">
      <c r="A170" s="1059">
        <v>169</v>
      </c>
      <c r="B170" s="1059" t="s">
        <v>1088</v>
      </c>
      <c r="C170" s="1059" t="s">
        <v>1106</v>
      </c>
      <c r="D170" s="1059" t="s">
        <v>1107</v>
      </c>
    </row>
    <row r="171" spans="1:4">
      <c r="A171" s="1059">
        <v>170</v>
      </c>
      <c r="B171" s="1059" t="s">
        <v>1088</v>
      </c>
      <c r="C171" s="1059" t="s">
        <v>1108</v>
      </c>
      <c r="D171" s="1059" t="s">
        <v>1109</v>
      </c>
    </row>
    <row r="172" spans="1:4">
      <c r="A172" s="1059">
        <v>171</v>
      </c>
      <c r="B172" s="1059" t="s">
        <v>1088</v>
      </c>
      <c r="C172" s="1059" t="s">
        <v>1110</v>
      </c>
      <c r="D172" s="1059" t="s">
        <v>1111</v>
      </c>
    </row>
    <row r="173" spans="1:4">
      <c r="A173" s="1059">
        <v>172</v>
      </c>
      <c r="B173" s="1059" t="s">
        <v>1088</v>
      </c>
      <c r="C173" s="1059" t="s">
        <v>1112</v>
      </c>
      <c r="D173" s="1059" t="s">
        <v>1113</v>
      </c>
    </row>
    <row r="174" spans="1:4">
      <c r="A174" s="1059">
        <v>173</v>
      </c>
      <c r="B174" s="1059" t="s">
        <v>1114</v>
      </c>
      <c r="C174" s="1059" t="s">
        <v>1116</v>
      </c>
      <c r="D174" s="1059" t="s">
        <v>1117</v>
      </c>
    </row>
    <row r="175" spans="1:4">
      <c r="A175" s="1059">
        <v>174</v>
      </c>
      <c r="B175" s="1059" t="s">
        <v>1114</v>
      </c>
      <c r="C175" s="1059" t="s">
        <v>1118</v>
      </c>
      <c r="D175" s="1059" t="s">
        <v>1119</v>
      </c>
    </row>
    <row r="176" spans="1:4">
      <c r="A176" s="1059">
        <v>175</v>
      </c>
      <c r="B176" s="1059" t="s">
        <v>1114</v>
      </c>
      <c r="C176" s="1059" t="s">
        <v>1120</v>
      </c>
      <c r="D176" s="1059" t="s">
        <v>1121</v>
      </c>
    </row>
    <row r="177" spans="1:4">
      <c r="A177" s="1059">
        <v>176</v>
      </c>
      <c r="B177" s="1059" t="s">
        <v>1114</v>
      </c>
      <c r="C177" s="1059" t="s">
        <v>1122</v>
      </c>
      <c r="D177" s="1059" t="s">
        <v>1123</v>
      </c>
    </row>
    <row r="178" spans="1:4">
      <c r="A178" s="1059">
        <v>177</v>
      </c>
      <c r="B178" s="1059" t="s">
        <v>1114</v>
      </c>
      <c r="C178" s="1059" t="s">
        <v>1114</v>
      </c>
      <c r="D178" s="1059" t="s">
        <v>1115</v>
      </c>
    </row>
    <row r="179" spans="1:4">
      <c r="A179" s="1059">
        <v>178</v>
      </c>
      <c r="B179" s="1059" t="s">
        <v>1114</v>
      </c>
      <c r="C179" s="1059" t="s">
        <v>1124</v>
      </c>
      <c r="D179" s="1059" t="s">
        <v>1125</v>
      </c>
    </row>
    <row r="180" spans="1:4">
      <c r="A180" s="1059">
        <v>179</v>
      </c>
      <c r="B180" s="1059" t="s">
        <v>1114</v>
      </c>
      <c r="C180" s="1059" t="s">
        <v>1126</v>
      </c>
      <c r="D180" s="1059" t="s">
        <v>1127</v>
      </c>
    </row>
    <row r="181" spans="1:4">
      <c r="A181" s="1059">
        <v>180</v>
      </c>
      <c r="B181" s="1059" t="s">
        <v>1114</v>
      </c>
      <c r="C181" s="1059" t="s">
        <v>1128</v>
      </c>
      <c r="D181" s="1059" t="s">
        <v>1129</v>
      </c>
    </row>
    <row r="182" spans="1:4">
      <c r="A182" s="1059">
        <v>181</v>
      </c>
      <c r="B182" s="1059" t="s">
        <v>1114</v>
      </c>
      <c r="C182" s="1059" t="s">
        <v>1130</v>
      </c>
      <c r="D182" s="1059" t="s">
        <v>1131</v>
      </c>
    </row>
    <row r="183" spans="1:4">
      <c r="A183" s="1059">
        <v>182</v>
      </c>
      <c r="B183" s="1059" t="s">
        <v>1114</v>
      </c>
      <c r="C183" s="1059" t="s">
        <v>1132</v>
      </c>
      <c r="D183" s="1059" t="s">
        <v>1133</v>
      </c>
    </row>
    <row r="184" spans="1:4">
      <c r="A184" s="1059">
        <v>183</v>
      </c>
      <c r="B184" s="1059" t="s">
        <v>1114</v>
      </c>
      <c r="C184" s="1059" t="s">
        <v>1134</v>
      </c>
      <c r="D184" s="1059" t="s">
        <v>1135</v>
      </c>
    </row>
    <row r="185" spans="1:4">
      <c r="A185" s="1059">
        <v>184</v>
      </c>
      <c r="B185" s="1059" t="s">
        <v>1136</v>
      </c>
      <c r="C185" s="1059" t="s">
        <v>1138</v>
      </c>
      <c r="D185" s="1059" t="s">
        <v>1139</v>
      </c>
    </row>
    <row r="186" spans="1:4">
      <c r="A186" s="1059">
        <v>185</v>
      </c>
      <c r="B186" s="1059" t="s">
        <v>1136</v>
      </c>
      <c r="C186" s="1059" t="s">
        <v>1140</v>
      </c>
      <c r="D186" s="1059" t="s">
        <v>1141</v>
      </c>
    </row>
    <row r="187" spans="1:4">
      <c r="A187" s="1059">
        <v>186</v>
      </c>
      <c r="B187" s="1059" t="s">
        <v>1136</v>
      </c>
      <c r="C187" s="1059" t="s">
        <v>1142</v>
      </c>
      <c r="D187" s="1059" t="s">
        <v>1143</v>
      </c>
    </row>
    <row r="188" spans="1:4">
      <c r="A188" s="1059">
        <v>187</v>
      </c>
      <c r="B188" s="1059" t="s">
        <v>1136</v>
      </c>
      <c r="C188" s="1059" t="s">
        <v>1136</v>
      </c>
      <c r="D188" s="1059" t="s">
        <v>1137</v>
      </c>
    </row>
    <row r="189" spans="1:4">
      <c r="A189" s="1059">
        <v>188</v>
      </c>
      <c r="B189" s="1059" t="s">
        <v>1136</v>
      </c>
      <c r="C189" s="1059" t="s">
        <v>1144</v>
      </c>
      <c r="D189" s="1059" t="s">
        <v>1145</v>
      </c>
    </row>
    <row r="190" spans="1:4">
      <c r="A190" s="1059">
        <v>189</v>
      </c>
      <c r="B190" s="1059" t="s">
        <v>1136</v>
      </c>
      <c r="C190" s="1059" t="s">
        <v>1146</v>
      </c>
      <c r="D190" s="1059" t="s">
        <v>1147</v>
      </c>
    </row>
    <row r="191" spans="1:4">
      <c r="A191" s="1059">
        <v>190</v>
      </c>
      <c r="B191" s="1059" t="s">
        <v>1136</v>
      </c>
      <c r="C191" s="1059" t="s">
        <v>1148</v>
      </c>
      <c r="D191" s="1059" t="s">
        <v>1149</v>
      </c>
    </row>
    <row r="192" spans="1:4">
      <c r="A192" s="1059">
        <v>191</v>
      </c>
      <c r="B192" s="1059" t="s">
        <v>1136</v>
      </c>
      <c r="C192" s="1059" t="s">
        <v>1150</v>
      </c>
      <c r="D192" s="1059" t="s">
        <v>1151</v>
      </c>
    </row>
    <row r="193" spans="1:4">
      <c r="A193" s="1059">
        <v>192</v>
      </c>
      <c r="B193" s="1059" t="s">
        <v>1152</v>
      </c>
      <c r="C193" s="1059" t="s">
        <v>1154</v>
      </c>
      <c r="D193" s="1059" t="s">
        <v>1155</v>
      </c>
    </row>
    <row r="194" spans="1:4">
      <c r="A194" s="1059">
        <v>193</v>
      </c>
      <c r="B194" s="1059" t="s">
        <v>1152</v>
      </c>
      <c r="C194" s="1059" t="s">
        <v>1156</v>
      </c>
      <c r="D194" s="1059" t="s">
        <v>1157</v>
      </c>
    </row>
    <row r="195" spans="1:4">
      <c r="A195" s="1059">
        <v>194</v>
      </c>
      <c r="B195" s="1059" t="s">
        <v>1152</v>
      </c>
      <c r="C195" s="1059" t="s">
        <v>1158</v>
      </c>
      <c r="D195" s="1059" t="s">
        <v>1159</v>
      </c>
    </row>
    <row r="196" spans="1:4">
      <c r="A196" s="1059">
        <v>195</v>
      </c>
      <c r="B196" s="1059" t="s">
        <v>1152</v>
      </c>
      <c r="C196" s="1059" t="s">
        <v>1160</v>
      </c>
      <c r="D196" s="1059" t="s">
        <v>1161</v>
      </c>
    </row>
    <row r="197" spans="1:4">
      <c r="A197" s="1059">
        <v>196</v>
      </c>
      <c r="B197" s="1059" t="s">
        <v>1152</v>
      </c>
      <c r="C197" s="1059" t="s">
        <v>1162</v>
      </c>
      <c r="D197" s="1059" t="s">
        <v>1163</v>
      </c>
    </row>
    <row r="198" spans="1:4">
      <c r="A198" s="1059">
        <v>197</v>
      </c>
      <c r="B198" s="1059" t="s">
        <v>1152</v>
      </c>
      <c r="C198" s="1059" t="s">
        <v>1014</v>
      </c>
      <c r="D198" s="1059" t="s">
        <v>1164</v>
      </c>
    </row>
    <row r="199" spans="1:4">
      <c r="A199" s="1059">
        <v>198</v>
      </c>
      <c r="B199" s="1059" t="s">
        <v>1152</v>
      </c>
      <c r="C199" s="1059" t="s">
        <v>1165</v>
      </c>
      <c r="D199" s="1059" t="s">
        <v>1166</v>
      </c>
    </row>
    <row r="200" spans="1:4">
      <c r="A200" s="1059">
        <v>199</v>
      </c>
      <c r="B200" s="1059" t="s">
        <v>1152</v>
      </c>
      <c r="C200" s="1059" t="s">
        <v>980</v>
      </c>
      <c r="D200" s="1059" t="s">
        <v>1167</v>
      </c>
    </row>
    <row r="201" spans="1:4">
      <c r="A201" s="1059">
        <v>200</v>
      </c>
      <c r="B201" s="1059" t="s">
        <v>1152</v>
      </c>
      <c r="C201" s="1059" t="s">
        <v>1152</v>
      </c>
      <c r="D201" s="1059" t="s">
        <v>1153</v>
      </c>
    </row>
    <row r="202" spans="1:4">
      <c r="A202" s="1059">
        <v>201</v>
      </c>
      <c r="B202" s="1059" t="s">
        <v>1152</v>
      </c>
      <c r="C202" s="1059" t="s">
        <v>1168</v>
      </c>
      <c r="D202" s="1059" t="s">
        <v>1169</v>
      </c>
    </row>
    <row r="203" spans="1:4">
      <c r="A203" s="1059">
        <v>202</v>
      </c>
      <c r="B203" s="1059" t="s">
        <v>1152</v>
      </c>
      <c r="C203" s="1059" t="s">
        <v>1170</v>
      </c>
      <c r="D203" s="1059" t="s">
        <v>1171</v>
      </c>
    </row>
    <row r="204" spans="1:4">
      <c r="A204" s="1059">
        <v>203</v>
      </c>
      <c r="B204" s="1059" t="s">
        <v>1152</v>
      </c>
      <c r="C204" s="1059" t="s">
        <v>1172</v>
      </c>
      <c r="D204" s="1059" t="s">
        <v>1173</v>
      </c>
    </row>
    <row r="205" spans="1:4">
      <c r="A205" s="1059">
        <v>204</v>
      </c>
      <c r="B205" s="1059" t="s">
        <v>1152</v>
      </c>
      <c r="C205" s="1059" t="s">
        <v>1174</v>
      </c>
      <c r="D205" s="1059" t="s">
        <v>1175</v>
      </c>
    </row>
    <row r="206" spans="1:4">
      <c r="A206" s="1059">
        <v>205</v>
      </c>
      <c r="B206" s="1059" t="s">
        <v>1152</v>
      </c>
      <c r="C206" s="1059" t="s">
        <v>1176</v>
      </c>
      <c r="D206" s="1059" t="s">
        <v>1177</v>
      </c>
    </row>
    <row r="207" spans="1:4">
      <c r="A207" s="1059">
        <v>206</v>
      </c>
      <c r="B207" s="1059" t="s">
        <v>1152</v>
      </c>
      <c r="C207" s="1059" t="s">
        <v>1178</v>
      </c>
      <c r="D207" s="1059" t="s">
        <v>1179</v>
      </c>
    </row>
    <row r="208" spans="1:4">
      <c r="A208" s="1059">
        <v>207</v>
      </c>
      <c r="B208" s="1059" t="s">
        <v>1152</v>
      </c>
      <c r="C208" s="1059" t="s">
        <v>1180</v>
      </c>
      <c r="D208" s="1059" t="s">
        <v>1181</v>
      </c>
    </row>
    <row r="209" spans="1:4">
      <c r="A209" s="1059">
        <v>208</v>
      </c>
      <c r="B209" s="1059" t="s">
        <v>1182</v>
      </c>
      <c r="C209" s="1059" t="s">
        <v>1184</v>
      </c>
      <c r="D209" s="1059" t="s">
        <v>1185</v>
      </c>
    </row>
    <row r="210" spans="1:4">
      <c r="A210" s="1059">
        <v>209</v>
      </c>
      <c r="B210" s="1059" t="s">
        <v>1182</v>
      </c>
      <c r="C210" s="1059" t="s">
        <v>1182</v>
      </c>
      <c r="D210" s="1059" t="s">
        <v>1183</v>
      </c>
    </row>
    <row r="211" spans="1:4">
      <c r="A211" s="1059">
        <v>210</v>
      </c>
      <c r="B211" s="1059" t="s">
        <v>1182</v>
      </c>
      <c r="C211" s="1059" t="s">
        <v>1186</v>
      </c>
      <c r="D211" s="1059" t="s">
        <v>1187</v>
      </c>
    </row>
    <row r="212" spans="1:4">
      <c r="A212" s="1059">
        <v>211</v>
      </c>
      <c r="B212" s="1059" t="s">
        <v>1182</v>
      </c>
      <c r="C212" s="1059" t="s">
        <v>1188</v>
      </c>
      <c r="D212" s="1059" t="s">
        <v>1189</v>
      </c>
    </row>
    <row r="213" spans="1:4">
      <c r="A213" s="1059">
        <v>212</v>
      </c>
      <c r="B213" s="1059" t="s">
        <v>1190</v>
      </c>
      <c r="C213" s="1059" t="s">
        <v>1192</v>
      </c>
      <c r="D213" s="1059" t="s">
        <v>1193</v>
      </c>
    </row>
    <row r="214" spans="1:4">
      <c r="A214" s="1059">
        <v>213</v>
      </c>
      <c r="B214" s="1059" t="s">
        <v>1190</v>
      </c>
      <c r="C214" s="1059" t="s">
        <v>1194</v>
      </c>
      <c r="D214" s="1059" t="s">
        <v>1195</v>
      </c>
    </row>
    <row r="215" spans="1:4">
      <c r="A215" s="1059">
        <v>214</v>
      </c>
      <c r="B215" s="1059" t="s">
        <v>1190</v>
      </c>
      <c r="C215" s="1059" t="s">
        <v>1196</v>
      </c>
      <c r="D215" s="1059" t="s">
        <v>1197</v>
      </c>
    </row>
    <row r="216" spans="1:4">
      <c r="A216" s="1059">
        <v>215</v>
      </c>
      <c r="B216" s="1059" t="s">
        <v>1190</v>
      </c>
      <c r="C216" s="1059" t="s">
        <v>1198</v>
      </c>
      <c r="D216" s="1059" t="s">
        <v>1199</v>
      </c>
    </row>
    <row r="217" spans="1:4">
      <c r="A217" s="1059">
        <v>216</v>
      </c>
      <c r="B217" s="1059" t="s">
        <v>1190</v>
      </c>
      <c r="C217" s="1059" t="s">
        <v>1200</v>
      </c>
      <c r="D217" s="1059" t="s">
        <v>1201</v>
      </c>
    </row>
    <row r="218" spans="1:4">
      <c r="A218" s="1059">
        <v>217</v>
      </c>
      <c r="B218" s="1059" t="s">
        <v>1190</v>
      </c>
      <c r="C218" s="1059" t="s">
        <v>1190</v>
      </c>
      <c r="D218" s="1059" t="s">
        <v>1191</v>
      </c>
    </row>
    <row r="219" spans="1:4">
      <c r="A219" s="1059">
        <v>218</v>
      </c>
      <c r="B219" s="1059" t="s">
        <v>1190</v>
      </c>
      <c r="C219" s="1059" t="s">
        <v>1202</v>
      </c>
      <c r="D219" s="1059" t="s">
        <v>1203</v>
      </c>
    </row>
    <row r="220" spans="1:4">
      <c r="A220" s="1059">
        <v>219</v>
      </c>
      <c r="B220" s="1059" t="s">
        <v>1190</v>
      </c>
      <c r="C220" s="1059" t="s">
        <v>1204</v>
      </c>
      <c r="D220" s="1059" t="s">
        <v>1205</v>
      </c>
    </row>
    <row r="221" spans="1:4">
      <c r="A221" s="1059">
        <v>220</v>
      </c>
      <c r="B221" s="1059" t="s">
        <v>1190</v>
      </c>
      <c r="C221" s="1059" t="s">
        <v>1206</v>
      </c>
      <c r="D221" s="1059" t="s">
        <v>1207</v>
      </c>
    </row>
    <row r="222" spans="1:4">
      <c r="A222" s="1059">
        <v>221</v>
      </c>
      <c r="B222" s="1059" t="s">
        <v>1190</v>
      </c>
      <c r="C222" s="1059" t="s">
        <v>1208</v>
      </c>
      <c r="D222" s="1059" t="s">
        <v>1209</v>
      </c>
    </row>
    <row r="223" spans="1:4">
      <c r="A223" s="1059">
        <v>222</v>
      </c>
      <c r="B223" s="1059" t="s">
        <v>1210</v>
      </c>
      <c r="C223" s="1059" t="s">
        <v>1212</v>
      </c>
      <c r="D223" s="1059" t="s">
        <v>1213</v>
      </c>
    </row>
    <row r="224" spans="1:4">
      <c r="A224" s="1059">
        <v>223</v>
      </c>
      <c r="B224" s="1059" t="s">
        <v>1210</v>
      </c>
      <c r="C224" s="1059" t="s">
        <v>1214</v>
      </c>
      <c r="D224" s="1059" t="s">
        <v>1215</v>
      </c>
    </row>
    <row r="225" spans="1:4">
      <c r="A225" s="1059">
        <v>224</v>
      </c>
      <c r="B225" s="1059" t="s">
        <v>1210</v>
      </c>
      <c r="C225" s="1059" t="s">
        <v>1216</v>
      </c>
      <c r="D225" s="1059" t="s">
        <v>1217</v>
      </c>
    </row>
    <row r="226" spans="1:4">
      <c r="A226" s="1059">
        <v>225</v>
      </c>
      <c r="B226" s="1059" t="s">
        <v>1210</v>
      </c>
      <c r="C226" s="1059" t="s">
        <v>1218</v>
      </c>
      <c r="D226" s="1059" t="s">
        <v>1219</v>
      </c>
    </row>
    <row r="227" spans="1:4">
      <c r="A227" s="1059">
        <v>226</v>
      </c>
      <c r="B227" s="1059" t="s">
        <v>1210</v>
      </c>
      <c r="C227" s="1059" t="s">
        <v>1220</v>
      </c>
      <c r="D227" s="1059" t="s">
        <v>1221</v>
      </c>
    </row>
    <row r="228" spans="1:4">
      <c r="A228" s="1059">
        <v>227</v>
      </c>
      <c r="B228" s="1059" t="s">
        <v>1210</v>
      </c>
      <c r="C228" s="1059" t="s">
        <v>1210</v>
      </c>
      <c r="D228" s="1059" t="s">
        <v>1211</v>
      </c>
    </row>
    <row r="229" spans="1:4">
      <c r="A229" s="1059">
        <v>228</v>
      </c>
      <c r="B229" s="1059" t="s">
        <v>1210</v>
      </c>
      <c r="C229" s="1059" t="s">
        <v>1222</v>
      </c>
      <c r="D229" s="1059" t="s">
        <v>1223</v>
      </c>
    </row>
    <row r="230" spans="1:4">
      <c r="A230" s="1059">
        <v>229</v>
      </c>
      <c r="B230" s="1059" t="s">
        <v>1210</v>
      </c>
      <c r="C230" s="1059" t="s">
        <v>1224</v>
      </c>
      <c r="D230" s="1059" t="s">
        <v>1225</v>
      </c>
    </row>
    <row r="231" spans="1:4">
      <c r="A231" s="1059">
        <v>230</v>
      </c>
      <c r="B231" s="1059" t="s">
        <v>1210</v>
      </c>
      <c r="C231" s="1059" t="s">
        <v>1226</v>
      </c>
      <c r="D231" s="1059" t="s">
        <v>1227</v>
      </c>
    </row>
    <row r="232" spans="1:4">
      <c r="A232" s="1059">
        <v>231</v>
      </c>
      <c r="B232" s="1059" t="s">
        <v>1228</v>
      </c>
      <c r="C232" s="1059" t="s">
        <v>1230</v>
      </c>
      <c r="D232" s="1059" t="s">
        <v>1231</v>
      </c>
    </row>
    <row r="233" spans="1:4">
      <c r="A233" s="1059">
        <v>232</v>
      </c>
      <c r="B233" s="1059" t="s">
        <v>1228</v>
      </c>
      <c r="C233" s="1059" t="s">
        <v>1232</v>
      </c>
      <c r="D233" s="1059" t="s">
        <v>1233</v>
      </c>
    </row>
    <row r="234" spans="1:4">
      <c r="A234" s="1059">
        <v>233</v>
      </c>
      <c r="B234" s="1059" t="s">
        <v>1228</v>
      </c>
      <c r="C234" s="1059" t="s">
        <v>1234</v>
      </c>
      <c r="D234" s="1059" t="s">
        <v>1235</v>
      </c>
    </row>
    <row r="235" spans="1:4">
      <c r="A235" s="1059">
        <v>234</v>
      </c>
      <c r="B235" s="1059" t="s">
        <v>1228</v>
      </c>
      <c r="C235" s="1059" t="s">
        <v>1236</v>
      </c>
      <c r="D235" s="1059" t="s">
        <v>1237</v>
      </c>
    </row>
    <row r="236" spans="1:4">
      <c r="A236" s="1059">
        <v>235</v>
      </c>
      <c r="B236" s="1059" t="s">
        <v>1228</v>
      </c>
      <c r="C236" s="1059" t="s">
        <v>1238</v>
      </c>
      <c r="D236" s="1059" t="s">
        <v>1239</v>
      </c>
    </row>
    <row r="237" spans="1:4">
      <c r="A237" s="1059">
        <v>236</v>
      </c>
      <c r="B237" s="1059" t="s">
        <v>1228</v>
      </c>
      <c r="C237" s="1059" t="s">
        <v>1240</v>
      </c>
      <c r="D237" s="1059" t="s">
        <v>1241</v>
      </c>
    </row>
    <row r="238" spans="1:4">
      <c r="A238" s="1059">
        <v>237</v>
      </c>
      <c r="B238" s="1059" t="s">
        <v>1228</v>
      </c>
      <c r="C238" s="1059" t="s">
        <v>1228</v>
      </c>
      <c r="D238" s="1059" t="s">
        <v>1229</v>
      </c>
    </row>
    <row r="239" spans="1:4">
      <c r="A239" s="1059">
        <v>238</v>
      </c>
      <c r="B239" s="1059" t="s">
        <v>1228</v>
      </c>
      <c r="C239" s="1059" t="s">
        <v>1242</v>
      </c>
      <c r="D239" s="1059" t="s">
        <v>1243</v>
      </c>
    </row>
    <row r="240" spans="1:4">
      <c r="A240" s="1059">
        <v>239</v>
      </c>
      <c r="B240" s="1059" t="s">
        <v>1228</v>
      </c>
      <c r="C240" s="1059" t="s">
        <v>1244</v>
      </c>
      <c r="D240" s="1059" t="s">
        <v>1245</v>
      </c>
    </row>
    <row r="241" spans="1:4">
      <c r="A241" s="1059">
        <v>240</v>
      </c>
      <c r="B241" s="1059" t="s">
        <v>1228</v>
      </c>
      <c r="C241" s="1059" t="s">
        <v>1128</v>
      </c>
      <c r="D241" s="1059" t="s">
        <v>1246</v>
      </c>
    </row>
    <row r="242" spans="1:4">
      <c r="A242" s="1059">
        <v>241</v>
      </c>
      <c r="B242" s="1059" t="s">
        <v>1228</v>
      </c>
      <c r="C242" s="1059" t="s">
        <v>1247</v>
      </c>
      <c r="D242" s="1059" t="s">
        <v>1248</v>
      </c>
    </row>
    <row r="243" spans="1:4">
      <c r="A243" s="1059">
        <v>242</v>
      </c>
      <c r="B243" s="1059" t="s">
        <v>1228</v>
      </c>
      <c r="C243" s="1059" t="s">
        <v>1249</v>
      </c>
      <c r="D243" s="1059" t="s">
        <v>1250</v>
      </c>
    </row>
    <row r="244" spans="1:4">
      <c r="A244" s="1059">
        <v>243</v>
      </c>
      <c r="B244" s="1059" t="s">
        <v>1228</v>
      </c>
      <c r="C244" s="1059" t="s">
        <v>1251</v>
      </c>
      <c r="D244" s="1059" t="s">
        <v>1252</v>
      </c>
    </row>
    <row r="245" spans="1:4">
      <c r="A245" s="1059">
        <v>244</v>
      </c>
      <c r="B245" s="1059" t="s">
        <v>1228</v>
      </c>
      <c r="C245" s="1059" t="s">
        <v>1253</v>
      </c>
      <c r="D245" s="1059" t="s">
        <v>1254</v>
      </c>
    </row>
    <row r="246" spans="1:4">
      <c r="A246" s="1059">
        <v>245</v>
      </c>
      <c r="B246" s="1059" t="s">
        <v>1255</v>
      </c>
      <c r="C246" s="1059" t="s">
        <v>1257</v>
      </c>
      <c r="D246" s="1059" t="s">
        <v>1258</v>
      </c>
    </row>
    <row r="247" spans="1:4">
      <c r="A247" s="1059">
        <v>246</v>
      </c>
      <c r="B247" s="1059" t="s">
        <v>1255</v>
      </c>
      <c r="C247" s="1059" t="s">
        <v>1259</v>
      </c>
      <c r="D247" s="1059" t="s">
        <v>1260</v>
      </c>
    </row>
    <row r="248" spans="1:4">
      <c r="A248" s="1059">
        <v>247</v>
      </c>
      <c r="B248" s="1059" t="s">
        <v>1255</v>
      </c>
      <c r="C248" s="1059" t="s">
        <v>1255</v>
      </c>
      <c r="D248" s="1059" t="s">
        <v>1256</v>
      </c>
    </row>
    <row r="249" spans="1:4">
      <c r="A249" s="1059">
        <v>248</v>
      </c>
      <c r="B249" s="1059" t="s">
        <v>1255</v>
      </c>
      <c r="C249" s="1059" t="s">
        <v>1261</v>
      </c>
      <c r="D249" s="1059" t="s">
        <v>1262</v>
      </c>
    </row>
    <row r="250" spans="1:4">
      <c r="A250" s="1059">
        <v>249</v>
      </c>
      <c r="B250" s="1059" t="s">
        <v>1255</v>
      </c>
      <c r="C250" s="1059" t="s">
        <v>1263</v>
      </c>
      <c r="D250" s="1059" t="s">
        <v>1264</v>
      </c>
    </row>
    <row r="251" spans="1:4">
      <c r="A251" s="1059">
        <v>250</v>
      </c>
      <c r="B251" s="1059" t="s">
        <v>1255</v>
      </c>
      <c r="C251" s="1059" t="s">
        <v>1265</v>
      </c>
      <c r="D251" s="1059" t="s">
        <v>1266</v>
      </c>
    </row>
    <row r="252" spans="1:4">
      <c r="A252" s="1059">
        <v>251</v>
      </c>
      <c r="B252" s="1059" t="s">
        <v>1255</v>
      </c>
      <c r="C252" s="1059" t="s">
        <v>1267</v>
      </c>
      <c r="D252" s="1059" t="s">
        <v>1268</v>
      </c>
    </row>
    <row r="253" spans="1:4">
      <c r="A253" s="1059">
        <v>252</v>
      </c>
      <c r="B253" s="1059" t="s">
        <v>1255</v>
      </c>
      <c r="C253" s="1059" t="s">
        <v>1269</v>
      </c>
      <c r="D253" s="1059" t="s">
        <v>1270</v>
      </c>
    </row>
    <row r="254" spans="1:4">
      <c r="A254" s="1059">
        <v>253</v>
      </c>
      <c r="B254" s="1059" t="s">
        <v>1271</v>
      </c>
      <c r="C254" s="1059" t="s">
        <v>1273</v>
      </c>
      <c r="D254" s="1059" t="s">
        <v>1274</v>
      </c>
    </row>
    <row r="255" spans="1:4">
      <c r="A255" s="1059">
        <v>254</v>
      </c>
      <c r="B255" s="1059" t="s">
        <v>1271</v>
      </c>
      <c r="C255" s="1059" t="s">
        <v>1275</v>
      </c>
      <c r="D255" s="1059" t="s">
        <v>1276</v>
      </c>
    </row>
    <row r="256" spans="1:4">
      <c r="A256" s="1059">
        <v>255</v>
      </c>
      <c r="B256" s="1059" t="s">
        <v>1271</v>
      </c>
      <c r="C256" s="1059" t="s">
        <v>1277</v>
      </c>
      <c r="D256" s="1059" t="s">
        <v>1278</v>
      </c>
    </row>
    <row r="257" spans="1:4">
      <c r="A257" s="1059">
        <v>256</v>
      </c>
      <c r="B257" s="1059" t="s">
        <v>1271</v>
      </c>
      <c r="C257" s="1059" t="s">
        <v>1279</v>
      </c>
      <c r="D257" s="1059" t="s">
        <v>1280</v>
      </c>
    </row>
    <row r="258" spans="1:4">
      <c r="A258" s="1059">
        <v>257</v>
      </c>
      <c r="B258" s="1059" t="s">
        <v>1271</v>
      </c>
      <c r="C258" s="1059" t="s">
        <v>1281</v>
      </c>
      <c r="D258" s="1059" t="s">
        <v>1282</v>
      </c>
    </row>
    <row r="259" spans="1:4">
      <c r="A259" s="1059">
        <v>258</v>
      </c>
      <c r="B259" s="1059" t="s">
        <v>1271</v>
      </c>
      <c r="C259" s="1059" t="s">
        <v>1283</v>
      </c>
      <c r="D259" s="1059" t="s">
        <v>1284</v>
      </c>
    </row>
    <row r="260" spans="1:4">
      <c r="A260" s="1059">
        <v>259</v>
      </c>
      <c r="B260" s="1059" t="s">
        <v>1271</v>
      </c>
      <c r="C260" s="1059" t="s">
        <v>1271</v>
      </c>
      <c r="D260" s="1059" t="s">
        <v>1272</v>
      </c>
    </row>
    <row r="261" spans="1:4">
      <c r="A261" s="1059">
        <v>260</v>
      </c>
      <c r="B261" s="1059" t="s">
        <v>1271</v>
      </c>
      <c r="C261" s="1059" t="s">
        <v>1285</v>
      </c>
      <c r="D261" s="1059" t="s">
        <v>1286</v>
      </c>
    </row>
    <row r="262" spans="1:4">
      <c r="A262" s="1059">
        <v>261</v>
      </c>
      <c r="B262" s="1059" t="s">
        <v>1271</v>
      </c>
      <c r="C262" s="1059" t="s">
        <v>1287</v>
      </c>
      <c r="D262" s="1059" t="s">
        <v>1288</v>
      </c>
    </row>
    <row r="263" spans="1:4">
      <c r="A263" s="1059">
        <v>262</v>
      </c>
      <c r="B263" s="1059" t="s">
        <v>1271</v>
      </c>
      <c r="C263" s="1059" t="s">
        <v>1289</v>
      </c>
      <c r="D263" s="1059" t="s">
        <v>1290</v>
      </c>
    </row>
    <row r="264" spans="1:4">
      <c r="A264" s="1059">
        <v>263</v>
      </c>
      <c r="B264" s="1059" t="s">
        <v>1291</v>
      </c>
      <c r="C264" s="1059" t="s">
        <v>1293</v>
      </c>
      <c r="D264" s="1059" t="s">
        <v>1294</v>
      </c>
    </row>
    <row r="265" spans="1:4">
      <c r="A265" s="1059">
        <v>264</v>
      </c>
      <c r="B265" s="1059" t="s">
        <v>1291</v>
      </c>
      <c r="C265" s="1059" t="s">
        <v>1077</v>
      </c>
      <c r="D265" s="1059" t="s">
        <v>1295</v>
      </c>
    </row>
    <row r="266" spans="1:4">
      <c r="A266" s="1059">
        <v>265</v>
      </c>
      <c r="B266" s="1059" t="s">
        <v>1291</v>
      </c>
      <c r="C266" s="1059" t="s">
        <v>1296</v>
      </c>
      <c r="D266" s="1059" t="s">
        <v>1297</v>
      </c>
    </row>
    <row r="267" spans="1:4">
      <c r="A267" s="1059">
        <v>266</v>
      </c>
      <c r="B267" s="1059" t="s">
        <v>1291</v>
      </c>
      <c r="C267" s="1059" t="s">
        <v>1298</v>
      </c>
      <c r="D267" s="1059" t="s">
        <v>1299</v>
      </c>
    </row>
    <row r="268" spans="1:4">
      <c r="A268" s="1059">
        <v>267</v>
      </c>
      <c r="B268" s="1059" t="s">
        <v>1291</v>
      </c>
      <c r="C268" s="1059" t="s">
        <v>1291</v>
      </c>
      <c r="D268" s="1059" t="s">
        <v>1292</v>
      </c>
    </row>
    <row r="269" spans="1:4">
      <c r="A269" s="1059">
        <v>268</v>
      </c>
      <c r="B269" s="1059" t="s">
        <v>1291</v>
      </c>
      <c r="C269" s="1059" t="s">
        <v>1300</v>
      </c>
      <c r="D269" s="1059" t="s">
        <v>1301</v>
      </c>
    </row>
    <row r="270" spans="1:4">
      <c r="A270" s="1059">
        <v>269</v>
      </c>
      <c r="B270" s="1059" t="s">
        <v>1291</v>
      </c>
      <c r="C270" s="1059" t="s">
        <v>1302</v>
      </c>
      <c r="D270" s="1059" t="s">
        <v>1303</v>
      </c>
    </row>
    <row r="271" spans="1:4">
      <c r="A271" s="1059">
        <v>270</v>
      </c>
      <c r="B271" s="1059" t="s">
        <v>1291</v>
      </c>
      <c r="C271" s="1059" t="s">
        <v>1304</v>
      </c>
      <c r="D271" s="1059" t="s">
        <v>1305</v>
      </c>
    </row>
    <row r="272" spans="1:4">
      <c r="A272" s="1059">
        <v>271</v>
      </c>
      <c r="B272" s="1059" t="s">
        <v>1306</v>
      </c>
      <c r="C272" s="1059" t="s">
        <v>1308</v>
      </c>
      <c r="D272" s="1059" t="s">
        <v>1309</v>
      </c>
    </row>
    <row r="273" spans="1:4">
      <c r="A273" s="1059">
        <v>272</v>
      </c>
      <c r="B273" s="1059" t="s">
        <v>1306</v>
      </c>
      <c r="C273" s="1059" t="s">
        <v>1310</v>
      </c>
      <c r="D273" s="1059" t="s">
        <v>1311</v>
      </c>
    </row>
    <row r="274" spans="1:4">
      <c r="A274" s="1059">
        <v>273</v>
      </c>
      <c r="B274" s="1059" t="s">
        <v>1306</v>
      </c>
      <c r="C274" s="1059" t="s">
        <v>1312</v>
      </c>
      <c r="D274" s="1059" t="s">
        <v>1313</v>
      </c>
    </row>
    <row r="275" spans="1:4">
      <c r="A275" s="1059">
        <v>274</v>
      </c>
      <c r="B275" s="1059" t="s">
        <v>1306</v>
      </c>
      <c r="C275" s="1059" t="s">
        <v>1314</v>
      </c>
      <c r="D275" s="1059" t="s">
        <v>1315</v>
      </c>
    </row>
    <row r="276" spans="1:4">
      <c r="A276" s="1059">
        <v>275</v>
      </c>
      <c r="B276" s="1059" t="s">
        <v>1306</v>
      </c>
      <c r="C276" s="1059" t="s">
        <v>1316</v>
      </c>
      <c r="D276" s="1059" t="s">
        <v>1317</v>
      </c>
    </row>
    <row r="277" spans="1:4">
      <c r="A277" s="1059">
        <v>276</v>
      </c>
      <c r="B277" s="1059" t="s">
        <v>1306</v>
      </c>
      <c r="C277" s="1059" t="s">
        <v>1318</v>
      </c>
      <c r="D277" s="1059" t="s">
        <v>1319</v>
      </c>
    </row>
    <row r="278" spans="1:4">
      <c r="A278" s="1059">
        <v>277</v>
      </c>
      <c r="B278" s="1059" t="s">
        <v>1306</v>
      </c>
      <c r="C278" s="1059" t="s">
        <v>1306</v>
      </c>
      <c r="D278" s="1059" t="s">
        <v>1307</v>
      </c>
    </row>
    <row r="279" spans="1:4">
      <c r="A279" s="1059">
        <v>278</v>
      </c>
      <c r="B279" s="1059" t="s">
        <v>1306</v>
      </c>
      <c r="C279" s="1059" t="s">
        <v>1146</v>
      </c>
      <c r="D279" s="1059" t="s">
        <v>1320</v>
      </c>
    </row>
    <row r="280" spans="1:4">
      <c r="A280" s="1059">
        <v>279</v>
      </c>
      <c r="B280" s="1059" t="s">
        <v>1306</v>
      </c>
      <c r="C280" s="1059" t="s">
        <v>1321</v>
      </c>
      <c r="D280" s="1059" t="s">
        <v>1322</v>
      </c>
    </row>
    <row r="281" spans="1:4">
      <c r="A281" s="1059">
        <v>280</v>
      </c>
      <c r="B281" s="1059" t="s">
        <v>1306</v>
      </c>
      <c r="C281" s="1059" t="s">
        <v>1323</v>
      </c>
      <c r="D281" s="1059" t="s">
        <v>1324</v>
      </c>
    </row>
    <row r="282" spans="1:4">
      <c r="A282" s="1059">
        <v>281</v>
      </c>
      <c r="B282" s="1059" t="s">
        <v>1306</v>
      </c>
      <c r="C282" s="1059" t="s">
        <v>1325</v>
      </c>
      <c r="D282" s="1059" t="s">
        <v>1326</v>
      </c>
    </row>
    <row r="283" spans="1:4">
      <c r="A283" s="1059">
        <v>282</v>
      </c>
      <c r="B283" s="1059" t="s">
        <v>1306</v>
      </c>
      <c r="C283" s="1059" t="s">
        <v>1327</v>
      </c>
      <c r="D283" s="1059" t="s">
        <v>1328</v>
      </c>
    </row>
    <row r="284" spans="1:4">
      <c r="A284" s="1059">
        <v>283</v>
      </c>
      <c r="B284" s="1059" t="s">
        <v>1306</v>
      </c>
      <c r="C284" s="1059" t="s">
        <v>1329</v>
      </c>
      <c r="D284" s="1059" t="s">
        <v>1330</v>
      </c>
    </row>
    <row r="285" spans="1:4">
      <c r="A285" s="1059">
        <v>284</v>
      </c>
      <c r="B285" s="1059" t="s">
        <v>1306</v>
      </c>
      <c r="C285" s="1059" t="s">
        <v>1331</v>
      </c>
      <c r="D285" s="1059" t="s">
        <v>1332</v>
      </c>
    </row>
    <row r="286" spans="1:4">
      <c r="A286" s="1059">
        <v>285</v>
      </c>
      <c r="B286" s="1059" t="s">
        <v>1306</v>
      </c>
      <c r="C286" s="1059" t="s">
        <v>1333</v>
      </c>
      <c r="D286" s="1059" t="s">
        <v>1334</v>
      </c>
    </row>
    <row r="287" spans="1:4">
      <c r="A287" s="1059">
        <v>286</v>
      </c>
      <c r="B287" s="1059" t="s">
        <v>1306</v>
      </c>
      <c r="C287" s="1059" t="s">
        <v>1335</v>
      </c>
      <c r="D287" s="1059" t="s">
        <v>1336</v>
      </c>
    </row>
    <row r="288" spans="1:4">
      <c r="A288" s="1059">
        <v>287</v>
      </c>
      <c r="B288" s="1059" t="s">
        <v>1306</v>
      </c>
      <c r="C288" s="1059" t="s">
        <v>1337</v>
      </c>
      <c r="D288" s="1059" t="s">
        <v>1338</v>
      </c>
    </row>
    <row r="289" spans="1:4">
      <c r="A289" s="1059">
        <v>288</v>
      </c>
      <c r="B289" s="1059" t="s">
        <v>1306</v>
      </c>
      <c r="C289" s="1059" t="s">
        <v>1339</v>
      </c>
      <c r="D289" s="1059" t="s">
        <v>1340</v>
      </c>
    </row>
    <row r="290" spans="1:4">
      <c r="A290" s="1059">
        <v>289</v>
      </c>
      <c r="B290" s="1059" t="s">
        <v>1306</v>
      </c>
      <c r="C290" s="1059" t="s">
        <v>1341</v>
      </c>
      <c r="D290" s="1059" t="s">
        <v>1342</v>
      </c>
    </row>
    <row r="291" spans="1:4">
      <c r="A291" s="1059">
        <v>290</v>
      </c>
      <c r="B291" s="1059" t="s">
        <v>1343</v>
      </c>
      <c r="C291" s="1059" t="s">
        <v>779</v>
      </c>
      <c r="D291" s="1059" t="s">
        <v>1345</v>
      </c>
    </row>
    <row r="292" spans="1:4">
      <c r="A292" s="1059">
        <v>291</v>
      </c>
      <c r="B292" s="1059" t="s">
        <v>1343</v>
      </c>
      <c r="C292" s="1059" t="s">
        <v>1212</v>
      </c>
      <c r="D292" s="1059" t="s">
        <v>1346</v>
      </c>
    </row>
    <row r="293" spans="1:4">
      <c r="A293" s="1059">
        <v>292</v>
      </c>
      <c r="B293" s="1059" t="s">
        <v>1343</v>
      </c>
      <c r="C293" s="1059" t="s">
        <v>1347</v>
      </c>
      <c r="D293" s="1059" t="s">
        <v>1348</v>
      </c>
    </row>
    <row r="294" spans="1:4">
      <c r="A294" s="1059">
        <v>293</v>
      </c>
      <c r="B294" s="1059" t="s">
        <v>1343</v>
      </c>
      <c r="C294" s="1059" t="s">
        <v>1349</v>
      </c>
      <c r="D294" s="1059" t="s">
        <v>1350</v>
      </c>
    </row>
    <row r="295" spans="1:4">
      <c r="A295" s="1059">
        <v>294</v>
      </c>
      <c r="B295" s="1059" t="s">
        <v>1343</v>
      </c>
      <c r="C295" s="1059" t="s">
        <v>1351</v>
      </c>
      <c r="D295" s="1059" t="s">
        <v>1352</v>
      </c>
    </row>
    <row r="296" spans="1:4">
      <c r="A296" s="1059">
        <v>295</v>
      </c>
      <c r="B296" s="1059" t="s">
        <v>1343</v>
      </c>
      <c r="C296" s="1059" t="s">
        <v>1343</v>
      </c>
      <c r="D296" s="1059" t="s">
        <v>1344</v>
      </c>
    </row>
    <row r="297" spans="1:4">
      <c r="A297" s="1059">
        <v>296</v>
      </c>
      <c r="B297" s="1059" t="s">
        <v>1343</v>
      </c>
      <c r="C297" s="1059" t="s">
        <v>1353</v>
      </c>
      <c r="D297" s="1059" t="s">
        <v>1354</v>
      </c>
    </row>
    <row r="298" spans="1:4">
      <c r="A298" s="1059">
        <v>297</v>
      </c>
      <c r="B298" s="1059" t="s">
        <v>1343</v>
      </c>
      <c r="C298" s="1059" t="s">
        <v>1355</v>
      </c>
      <c r="D298" s="1059" t="s">
        <v>1356</v>
      </c>
    </row>
    <row r="299" spans="1:4">
      <c r="A299" s="1059">
        <v>298</v>
      </c>
      <c r="B299" s="1059" t="s">
        <v>1357</v>
      </c>
      <c r="C299" s="1059" t="s">
        <v>1212</v>
      </c>
      <c r="D299" s="1059" t="s">
        <v>1359</v>
      </c>
    </row>
    <row r="300" spans="1:4">
      <c r="A300" s="1059">
        <v>299</v>
      </c>
      <c r="B300" s="1059" t="s">
        <v>1357</v>
      </c>
      <c r="C300" s="1059" t="s">
        <v>1360</v>
      </c>
      <c r="D300" s="1059" t="s">
        <v>1361</v>
      </c>
    </row>
    <row r="301" spans="1:4">
      <c r="A301" s="1059">
        <v>300</v>
      </c>
      <c r="B301" s="1059" t="s">
        <v>1357</v>
      </c>
      <c r="C301" s="1059" t="s">
        <v>1362</v>
      </c>
      <c r="D301" s="1059" t="s">
        <v>1363</v>
      </c>
    </row>
    <row r="302" spans="1:4">
      <c r="A302" s="1059">
        <v>301</v>
      </c>
      <c r="B302" s="1059" t="s">
        <v>1357</v>
      </c>
      <c r="C302" s="1059" t="s">
        <v>1364</v>
      </c>
      <c r="D302" s="1059" t="s">
        <v>1365</v>
      </c>
    </row>
    <row r="303" spans="1:4">
      <c r="A303" s="1059">
        <v>302</v>
      </c>
      <c r="B303" s="1059" t="s">
        <v>1357</v>
      </c>
      <c r="C303" s="1059" t="s">
        <v>1366</v>
      </c>
      <c r="D303" s="1059" t="s">
        <v>1367</v>
      </c>
    </row>
    <row r="304" spans="1:4">
      <c r="A304" s="1059">
        <v>303</v>
      </c>
      <c r="B304" s="1059" t="s">
        <v>1357</v>
      </c>
      <c r="C304" s="1059" t="s">
        <v>1368</v>
      </c>
      <c r="D304" s="1059" t="s">
        <v>1369</v>
      </c>
    </row>
    <row r="305" spans="1:4">
      <c r="A305" s="1059">
        <v>304</v>
      </c>
      <c r="B305" s="1059" t="s">
        <v>1357</v>
      </c>
      <c r="C305" s="1059" t="s">
        <v>891</v>
      </c>
      <c r="D305" s="1059" t="s">
        <v>1370</v>
      </c>
    </row>
    <row r="306" spans="1:4">
      <c r="A306" s="1059">
        <v>305</v>
      </c>
      <c r="B306" s="1059" t="s">
        <v>1357</v>
      </c>
      <c r="C306" s="1059" t="s">
        <v>1371</v>
      </c>
      <c r="D306" s="1059" t="s">
        <v>1372</v>
      </c>
    </row>
    <row r="307" spans="1:4">
      <c r="A307" s="1059">
        <v>306</v>
      </c>
      <c r="B307" s="1059" t="s">
        <v>1357</v>
      </c>
      <c r="C307" s="1059" t="s">
        <v>1373</v>
      </c>
      <c r="D307" s="1059" t="s">
        <v>1374</v>
      </c>
    </row>
    <row r="308" spans="1:4">
      <c r="A308" s="1059">
        <v>307</v>
      </c>
      <c r="B308" s="1059" t="s">
        <v>1357</v>
      </c>
      <c r="C308" s="1059" t="s">
        <v>1375</v>
      </c>
      <c r="D308" s="1059" t="s">
        <v>1376</v>
      </c>
    </row>
    <row r="309" spans="1:4">
      <c r="A309" s="1059">
        <v>308</v>
      </c>
      <c r="B309" s="1059" t="s">
        <v>1357</v>
      </c>
      <c r="C309" s="1059" t="s">
        <v>1377</v>
      </c>
      <c r="D309" s="1059" t="s">
        <v>1378</v>
      </c>
    </row>
    <row r="310" spans="1:4">
      <c r="A310" s="1059">
        <v>309</v>
      </c>
      <c r="B310" s="1059" t="s">
        <v>1357</v>
      </c>
      <c r="C310" s="1059" t="s">
        <v>1357</v>
      </c>
      <c r="D310" s="1059" t="s">
        <v>1358</v>
      </c>
    </row>
    <row r="311" spans="1:4">
      <c r="A311" s="1059">
        <v>310</v>
      </c>
      <c r="B311" s="1059" t="s">
        <v>1357</v>
      </c>
      <c r="C311" s="1059" t="s">
        <v>1379</v>
      </c>
      <c r="D311" s="1059" t="s">
        <v>1380</v>
      </c>
    </row>
    <row r="312" spans="1:4">
      <c r="A312" s="1059">
        <v>311</v>
      </c>
      <c r="B312" s="1059" t="s">
        <v>1381</v>
      </c>
      <c r="C312" s="1059" t="s">
        <v>1383</v>
      </c>
      <c r="D312" s="1059" t="s">
        <v>1384</v>
      </c>
    </row>
    <row r="313" spans="1:4">
      <c r="A313" s="1059">
        <v>312</v>
      </c>
      <c r="B313" s="1059" t="s">
        <v>1381</v>
      </c>
      <c r="C313" s="1059" t="s">
        <v>1036</v>
      </c>
      <c r="D313" s="1059" t="s">
        <v>1385</v>
      </c>
    </row>
    <row r="314" spans="1:4">
      <c r="A314" s="1059">
        <v>313</v>
      </c>
      <c r="B314" s="1059" t="s">
        <v>1381</v>
      </c>
      <c r="C314" s="1059" t="s">
        <v>1386</v>
      </c>
      <c r="D314" s="1059" t="s">
        <v>1387</v>
      </c>
    </row>
    <row r="315" spans="1:4">
      <c r="A315" s="1059">
        <v>314</v>
      </c>
      <c r="B315" s="1059" t="s">
        <v>1381</v>
      </c>
      <c r="C315" s="1059" t="s">
        <v>1059</v>
      </c>
      <c r="D315" s="1059" t="s">
        <v>1388</v>
      </c>
    </row>
    <row r="316" spans="1:4">
      <c r="A316" s="1059">
        <v>315</v>
      </c>
      <c r="B316" s="1059" t="s">
        <v>1381</v>
      </c>
      <c r="C316" s="1059" t="s">
        <v>1042</v>
      </c>
      <c r="D316" s="1059" t="s">
        <v>1389</v>
      </c>
    </row>
    <row r="317" spans="1:4">
      <c r="A317" s="1059">
        <v>316</v>
      </c>
      <c r="B317" s="1059" t="s">
        <v>1381</v>
      </c>
      <c r="C317" s="1059" t="s">
        <v>1390</v>
      </c>
      <c r="D317" s="1059" t="s">
        <v>1391</v>
      </c>
    </row>
    <row r="318" spans="1:4">
      <c r="A318" s="1059">
        <v>317</v>
      </c>
      <c r="B318" s="1059" t="s">
        <v>1381</v>
      </c>
      <c r="C318" s="1059" t="s">
        <v>1392</v>
      </c>
      <c r="D318" s="1059" t="s">
        <v>1393</v>
      </c>
    </row>
    <row r="319" spans="1:4">
      <c r="A319" s="1059">
        <v>318</v>
      </c>
      <c r="B319" s="1059" t="s">
        <v>1381</v>
      </c>
      <c r="C319" s="1059" t="s">
        <v>1394</v>
      </c>
      <c r="D319" s="1059" t="s">
        <v>1395</v>
      </c>
    </row>
    <row r="320" spans="1:4">
      <c r="A320" s="1059">
        <v>319</v>
      </c>
      <c r="B320" s="1059" t="s">
        <v>1381</v>
      </c>
      <c r="C320" s="1059" t="s">
        <v>1381</v>
      </c>
      <c r="D320" s="1059" t="s">
        <v>1382</v>
      </c>
    </row>
    <row r="321" spans="1:4">
      <c r="A321" s="1059">
        <v>320</v>
      </c>
      <c r="B321" s="1059" t="s">
        <v>1381</v>
      </c>
      <c r="C321" s="1059" t="s">
        <v>1265</v>
      </c>
      <c r="D321" s="1059" t="s">
        <v>1396</v>
      </c>
    </row>
    <row r="322" spans="1:4">
      <c r="A322" s="1059">
        <v>321</v>
      </c>
      <c r="B322" s="1059" t="s">
        <v>1381</v>
      </c>
      <c r="C322" s="1059" t="s">
        <v>1397</v>
      </c>
      <c r="D322" s="1059" t="s">
        <v>1398</v>
      </c>
    </row>
    <row r="323" spans="1:4">
      <c r="A323" s="1059">
        <v>322</v>
      </c>
      <c r="B323" s="1059" t="s">
        <v>1381</v>
      </c>
      <c r="C323" s="1059" t="s">
        <v>1172</v>
      </c>
      <c r="D323" s="1059" t="s">
        <v>1399</v>
      </c>
    </row>
    <row r="324" spans="1:4">
      <c r="A324" s="1059">
        <v>323</v>
      </c>
      <c r="B324" s="1059" t="s">
        <v>1400</v>
      </c>
      <c r="C324" s="1059" t="s">
        <v>1402</v>
      </c>
      <c r="D324" s="1059" t="s">
        <v>1403</v>
      </c>
    </row>
    <row r="325" spans="1:4">
      <c r="A325" s="1059">
        <v>324</v>
      </c>
      <c r="B325" s="1059" t="s">
        <v>1400</v>
      </c>
      <c r="C325" s="1059" t="s">
        <v>978</v>
      </c>
      <c r="D325" s="1059" t="s">
        <v>1404</v>
      </c>
    </row>
    <row r="326" spans="1:4">
      <c r="A326" s="1059">
        <v>325</v>
      </c>
      <c r="B326" s="1059" t="s">
        <v>1400</v>
      </c>
      <c r="C326" s="1059" t="s">
        <v>1405</v>
      </c>
      <c r="D326" s="1059" t="s">
        <v>1406</v>
      </c>
    </row>
    <row r="327" spans="1:4">
      <c r="A327" s="1059">
        <v>326</v>
      </c>
      <c r="B327" s="1059" t="s">
        <v>1400</v>
      </c>
      <c r="C327" s="1059" t="s">
        <v>1407</v>
      </c>
      <c r="D327" s="1059" t="s">
        <v>1408</v>
      </c>
    </row>
    <row r="328" spans="1:4">
      <c r="A328" s="1059">
        <v>327</v>
      </c>
      <c r="B328" s="1059" t="s">
        <v>1400</v>
      </c>
      <c r="C328" s="1059" t="s">
        <v>1409</v>
      </c>
      <c r="D328" s="1059" t="s">
        <v>1410</v>
      </c>
    </row>
    <row r="329" spans="1:4">
      <c r="A329" s="1059">
        <v>328</v>
      </c>
      <c r="B329" s="1059" t="s">
        <v>1400</v>
      </c>
      <c r="C329" s="1059" t="s">
        <v>1400</v>
      </c>
      <c r="D329" s="1059" t="s">
        <v>1401</v>
      </c>
    </row>
    <row r="330" spans="1:4">
      <c r="A330" s="1059">
        <v>329</v>
      </c>
      <c r="B330" s="1059" t="s">
        <v>1400</v>
      </c>
      <c r="C330" s="1059" t="s">
        <v>1411</v>
      </c>
      <c r="D330" s="1059" t="s">
        <v>1412</v>
      </c>
    </row>
    <row r="331" spans="1:4">
      <c r="A331" s="1059">
        <v>330</v>
      </c>
      <c r="B331" s="1059" t="s">
        <v>1400</v>
      </c>
      <c r="C331" s="1059" t="s">
        <v>1413</v>
      </c>
      <c r="D331" s="1059" t="s">
        <v>1414</v>
      </c>
    </row>
    <row r="332" spans="1:4">
      <c r="A332" s="1059">
        <v>331</v>
      </c>
      <c r="B332" s="1059" t="s">
        <v>1400</v>
      </c>
      <c r="C332" s="1059" t="s">
        <v>1415</v>
      </c>
      <c r="D332" s="1059" t="s">
        <v>1416</v>
      </c>
    </row>
    <row r="333" spans="1:4">
      <c r="A333" s="1059">
        <v>332</v>
      </c>
      <c r="B333" s="1059" t="s">
        <v>1400</v>
      </c>
      <c r="C333" s="1059" t="s">
        <v>1417</v>
      </c>
      <c r="D333" s="1059" t="s">
        <v>1418</v>
      </c>
    </row>
    <row r="334" spans="1:4">
      <c r="A334" s="1059">
        <v>333</v>
      </c>
      <c r="B334" s="1059" t="s">
        <v>1419</v>
      </c>
      <c r="C334" s="1059" t="s">
        <v>1421</v>
      </c>
      <c r="D334" s="1059" t="s">
        <v>1422</v>
      </c>
    </row>
    <row r="335" spans="1:4">
      <c r="A335" s="1059">
        <v>334</v>
      </c>
      <c r="B335" s="1059" t="s">
        <v>1419</v>
      </c>
      <c r="C335" s="1059" t="s">
        <v>1423</v>
      </c>
      <c r="D335" s="1059" t="s">
        <v>1424</v>
      </c>
    </row>
    <row r="336" spans="1:4">
      <c r="A336" s="1059">
        <v>335</v>
      </c>
      <c r="B336" s="1059" t="s">
        <v>1419</v>
      </c>
      <c r="C336" s="1059" t="s">
        <v>1425</v>
      </c>
      <c r="D336" s="1059" t="s">
        <v>1426</v>
      </c>
    </row>
    <row r="337" spans="1:4">
      <c r="A337" s="1059">
        <v>336</v>
      </c>
      <c r="B337" s="1059" t="s">
        <v>1419</v>
      </c>
      <c r="C337" s="1059" t="s">
        <v>1427</v>
      </c>
      <c r="D337" s="1059" t="s">
        <v>1428</v>
      </c>
    </row>
    <row r="338" spans="1:4">
      <c r="A338" s="1059">
        <v>337</v>
      </c>
      <c r="B338" s="1059" t="s">
        <v>1419</v>
      </c>
      <c r="C338" s="1059" t="s">
        <v>1146</v>
      </c>
      <c r="D338" s="1059" t="s">
        <v>1429</v>
      </c>
    </row>
    <row r="339" spans="1:4">
      <c r="A339" s="1059">
        <v>338</v>
      </c>
      <c r="B339" s="1059" t="s">
        <v>1419</v>
      </c>
      <c r="C339" s="1059" t="s">
        <v>1430</v>
      </c>
      <c r="D339" s="1059" t="s">
        <v>1431</v>
      </c>
    </row>
    <row r="340" spans="1:4">
      <c r="A340" s="1059">
        <v>339</v>
      </c>
      <c r="B340" s="1059" t="s">
        <v>1419</v>
      </c>
      <c r="C340" s="1059" t="s">
        <v>1432</v>
      </c>
      <c r="D340" s="1059" t="s">
        <v>1433</v>
      </c>
    </row>
    <row r="341" spans="1:4">
      <c r="A341" s="1059">
        <v>340</v>
      </c>
      <c r="B341" s="1059" t="s">
        <v>1419</v>
      </c>
      <c r="C341" s="1059" t="s">
        <v>1419</v>
      </c>
      <c r="D341" s="1059" t="s">
        <v>1420</v>
      </c>
    </row>
    <row r="342" spans="1:4">
      <c r="A342" s="1059">
        <v>341</v>
      </c>
      <c r="B342" s="1059" t="s">
        <v>1419</v>
      </c>
      <c r="C342" s="1059" t="s">
        <v>1434</v>
      </c>
      <c r="D342" s="1059" t="s">
        <v>1435</v>
      </c>
    </row>
    <row r="343" spans="1:4">
      <c r="A343" s="1059">
        <v>342</v>
      </c>
      <c r="B343" s="1059" t="s">
        <v>1419</v>
      </c>
      <c r="C343" s="1059" t="s">
        <v>1436</v>
      </c>
      <c r="D343" s="1059" t="s">
        <v>1437</v>
      </c>
    </row>
    <row r="344" spans="1:4">
      <c r="A344" s="1059">
        <v>343</v>
      </c>
      <c r="B344" s="1059" t="s">
        <v>1419</v>
      </c>
      <c r="C344" s="1059" t="s">
        <v>1438</v>
      </c>
      <c r="D344" s="1059" t="s">
        <v>1439</v>
      </c>
    </row>
    <row r="345" spans="1:4">
      <c r="A345" s="1059">
        <v>344</v>
      </c>
      <c r="B345" s="1059" t="s">
        <v>1440</v>
      </c>
      <c r="C345" s="1059" t="s">
        <v>1442</v>
      </c>
      <c r="D345" s="1059" t="s">
        <v>1443</v>
      </c>
    </row>
    <row r="346" spans="1:4">
      <c r="A346" s="1059">
        <v>345</v>
      </c>
      <c r="B346" s="1059" t="s">
        <v>1440</v>
      </c>
      <c r="C346" s="1059" t="s">
        <v>1444</v>
      </c>
      <c r="D346" s="1059" t="s">
        <v>1445</v>
      </c>
    </row>
    <row r="347" spans="1:4">
      <c r="A347" s="1059">
        <v>346</v>
      </c>
      <c r="B347" s="1059" t="s">
        <v>1440</v>
      </c>
      <c r="C347" s="1059" t="s">
        <v>1077</v>
      </c>
      <c r="D347" s="1059" t="s">
        <v>1446</v>
      </c>
    </row>
    <row r="348" spans="1:4">
      <c r="A348" s="1059">
        <v>347</v>
      </c>
      <c r="B348" s="1059" t="s">
        <v>1440</v>
      </c>
      <c r="C348" s="1059" t="s">
        <v>1126</v>
      </c>
      <c r="D348" s="1059" t="s">
        <v>1447</v>
      </c>
    </row>
    <row r="349" spans="1:4">
      <c r="A349" s="1059">
        <v>348</v>
      </c>
      <c r="B349" s="1059" t="s">
        <v>1440</v>
      </c>
      <c r="C349" s="1059" t="s">
        <v>1448</v>
      </c>
      <c r="D349" s="1059" t="s">
        <v>1449</v>
      </c>
    </row>
    <row r="350" spans="1:4">
      <c r="A350" s="1059">
        <v>349</v>
      </c>
      <c r="B350" s="1059" t="s">
        <v>1440</v>
      </c>
      <c r="C350" s="1059" t="s">
        <v>1450</v>
      </c>
      <c r="D350" s="1059" t="s">
        <v>1451</v>
      </c>
    </row>
    <row r="351" spans="1:4">
      <c r="A351" s="1059">
        <v>350</v>
      </c>
      <c r="B351" s="1059" t="s">
        <v>1440</v>
      </c>
      <c r="C351" s="1059" t="s">
        <v>1128</v>
      </c>
      <c r="D351" s="1059" t="s">
        <v>1452</v>
      </c>
    </row>
    <row r="352" spans="1:4">
      <c r="A352" s="1059">
        <v>351</v>
      </c>
      <c r="B352" s="1059" t="s">
        <v>1440</v>
      </c>
      <c r="C352" s="1059" t="s">
        <v>1453</v>
      </c>
      <c r="D352" s="1059" t="s">
        <v>1454</v>
      </c>
    </row>
    <row r="353" spans="1:4">
      <c r="A353" s="1059">
        <v>352</v>
      </c>
      <c r="B353" s="1059" t="s">
        <v>1440</v>
      </c>
      <c r="C353" s="1059" t="s">
        <v>1455</v>
      </c>
      <c r="D353" s="1059" t="s">
        <v>1456</v>
      </c>
    </row>
    <row r="354" spans="1:4">
      <c r="A354" s="1059">
        <v>353</v>
      </c>
      <c r="B354" s="1059" t="s">
        <v>1440</v>
      </c>
      <c r="C354" s="1059" t="s">
        <v>1440</v>
      </c>
      <c r="D354" s="1059" t="s">
        <v>1441</v>
      </c>
    </row>
    <row r="355" spans="1:4">
      <c r="A355" s="1059">
        <v>354</v>
      </c>
      <c r="B355" s="1059" t="s">
        <v>1440</v>
      </c>
      <c r="C355" s="1059" t="s">
        <v>1457</v>
      </c>
      <c r="D355" s="1059" t="s">
        <v>1458</v>
      </c>
    </row>
    <row r="356" spans="1:4">
      <c r="A356" s="1059">
        <v>355</v>
      </c>
      <c r="B356" s="1059" t="s">
        <v>1459</v>
      </c>
      <c r="C356" s="1059" t="s">
        <v>1461</v>
      </c>
      <c r="D356" s="1059" t="s">
        <v>1462</v>
      </c>
    </row>
    <row r="357" spans="1:4">
      <c r="A357" s="1059">
        <v>356</v>
      </c>
      <c r="B357" s="1059" t="s">
        <v>1459</v>
      </c>
      <c r="C357" s="1059" t="s">
        <v>1463</v>
      </c>
      <c r="D357" s="1059" t="s">
        <v>1464</v>
      </c>
    </row>
    <row r="358" spans="1:4">
      <c r="A358" s="1059">
        <v>357</v>
      </c>
      <c r="B358" s="1059" t="s">
        <v>1459</v>
      </c>
      <c r="C358" s="1059" t="s">
        <v>1465</v>
      </c>
      <c r="D358" s="1059" t="s">
        <v>1466</v>
      </c>
    </row>
    <row r="359" spans="1:4">
      <c r="A359" s="1059">
        <v>358</v>
      </c>
      <c r="B359" s="1059" t="s">
        <v>1459</v>
      </c>
      <c r="C359" s="1059" t="s">
        <v>1232</v>
      </c>
      <c r="D359" s="1059" t="s">
        <v>1467</v>
      </c>
    </row>
    <row r="360" spans="1:4">
      <c r="A360" s="1059">
        <v>359</v>
      </c>
      <c r="B360" s="1059" t="s">
        <v>1459</v>
      </c>
      <c r="C360" s="1059" t="s">
        <v>1063</v>
      </c>
      <c r="D360" s="1059" t="s">
        <v>1468</v>
      </c>
    </row>
    <row r="361" spans="1:4">
      <c r="A361" s="1059">
        <v>360</v>
      </c>
      <c r="B361" s="1059" t="s">
        <v>1459</v>
      </c>
      <c r="C361" s="1059" t="s">
        <v>1459</v>
      </c>
      <c r="D361" s="1059" t="s">
        <v>1460</v>
      </c>
    </row>
    <row r="362" spans="1:4">
      <c r="A362" s="1059">
        <v>361</v>
      </c>
      <c r="B362" s="1059" t="s">
        <v>1459</v>
      </c>
      <c r="C362" s="1059" t="s">
        <v>1469</v>
      </c>
      <c r="D362" s="1059" t="s">
        <v>1470</v>
      </c>
    </row>
    <row r="363" spans="1:4">
      <c r="A363" s="1059">
        <v>362</v>
      </c>
      <c r="B363" s="1059" t="s">
        <v>1471</v>
      </c>
      <c r="C363" s="1059" t="s">
        <v>1421</v>
      </c>
      <c r="D363" s="1059" t="s">
        <v>1473</v>
      </c>
    </row>
    <row r="364" spans="1:4">
      <c r="A364" s="1059">
        <v>363</v>
      </c>
      <c r="B364" s="1059" t="s">
        <v>1471</v>
      </c>
      <c r="C364" s="1059" t="s">
        <v>1474</v>
      </c>
      <c r="D364" s="1059" t="s">
        <v>1475</v>
      </c>
    </row>
    <row r="365" spans="1:4">
      <c r="A365" s="1059">
        <v>364</v>
      </c>
      <c r="B365" s="1059" t="s">
        <v>1471</v>
      </c>
      <c r="C365" s="1059" t="s">
        <v>1218</v>
      </c>
      <c r="D365" s="1059" t="s">
        <v>1476</v>
      </c>
    </row>
    <row r="366" spans="1:4">
      <c r="A366" s="1059">
        <v>365</v>
      </c>
      <c r="B366" s="1059" t="s">
        <v>1471</v>
      </c>
      <c r="C366" s="1059" t="s">
        <v>1477</v>
      </c>
      <c r="D366" s="1059" t="s">
        <v>1478</v>
      </c>
    </row>
    <row r="367" spans="1:4">
      <c r="A367" s="1059">
        <v>366</v>
      </c>
      <c r="B367" s="1059" t="s">
        <v>1471</v>
      </c>
      <c r="C367" s="1059" t="s">
        <v>1479</v>
      </c>
      <c r="D367" s="1059" t="s">
        <v>1480</v>
      </c>
    </row>
    <row r="368" spans="1:4">
      <c r="A368" s="1059">
        <v>367</v>
      </c>
      <c r="B368" s="1059" t="s">
        <v>1471</v>
      </c>
      <c r="C368" s="1059" t="s">
        <v>849</v>
      </c>
      <c r="D368" s="1059" t="s">
        <v>1481</v>
      </c>
    </row>
    <row r="369" spans="1:4">
      <c r="A369" s="1059">
        <v>368</v>
      </c>
      <c r="B369" s="1059" t="s">
        <v>1471</v>
      </c>
      <c r="C369" s="1059" t="s">
        <v>1482</v>
      </c>
      <c r="D369" s="1059" t="s">
        <v>1483</v>
      </c>
    </row>
    <row r="370" spans="1:4">
      <c r="A370" s="1059">
        <v>369</v>
      </c>
      <c r="B370" s="1059" t="s">
        <v>1471</v>
      </c>
      <c r="C370" s="1059" t="s">
        <v>1484</v>
      </c>
      <c r="D370" s="1059" t="s">
        <v>1485</v>
      </c>
    </row>
    <row r="371" spans="1:4">
      <c r="A371" s="1059">
        <v>370</v>
      </c>
      <c r="B371" s="1059" t="s">
        <v>1471</v>
      </c>
      <c r="C371" s="1059" t="s">
        <v>1471</v>
      </c>
      <c r="D371" s="1059" t="s">
        <v>1472</v>
      </c>
    </row>
    <row r="372" spans="1:4">
      <c r="A372" s="1059">
        <v>371</v>
      </c>
      <c r="B372" s="1059" t="s">
        <v>1471</v>
      </c>
      <c r="C372" s="1059" t="s">
        <v>1486</v>
      </c>
      <c r="D372" s="1059" t="s">
        <v>1487</v>
      </c>
    </row>
    <row r="373" spans="1:4">
      <c r="A373" s="1059">
        <v>372</v>
      </c>
      <c r="B373" s="1059" t="s">
        <v>1471</v>
      </c>
      <c r="C373" s="1059" t="s">
        <v>1488</v>
      </c>
      <c r="D373" s="1059" t="s">
        <v>1489</v>
      </c>
    </row>
    <row r="374" spans="1:4">
      <c r="A374" s="1059">
        <v>373</v>
      </c>
      <c r="B374" s="1059" t="s">
        <v>1471</v>
      </c>
      <c r="C374" s="1059" t="s">
        <v>1490</v>
      </c>
      <c r="D374" s="1059" t="s">
        <v>1491</v>
      </c>
    </row>
    <row r="375" spans="1:4">
      <c r="A375" s="1059">
        <v>374</v>
      </c>
      <c r="B375" s="1059" t="s">
        <v>1492</v>
      </c>
      <c r="C375" s="1059" t="s">
        <v>1494</v>
      </c>
      <c r="D375" s="1059" t="s">
        <v>1495</v>
      </c>
    </row>
    <row r="376" spans="1:4">
      <c r="A376" s="1059">
        <v>375</v>
      </c>
      <c r="B376" s="1059" t="s">
        <v>1492</v>
      </c>
      <c r="C376" s="1059" t="s">
        <v>1496</v>
      </c>
      <c r="D376" s="1059" t="s">
        <v>1497</v>
      </c>
    </row>
    <row r="377" spans="1:4">
      <c r="A377" s="1059">
        <v>376</v>
      </c>
      <c r="B377" s="1059" t="s">
        <v>1492</v>
      </c>
      <c r="C377" s="1059" t="s">
        <v>1498</v>
      </c>
      <c r="D377" s="1059" t="s">
        <v>1499</v>
      </c>
    </row>
    <row r="378" spans="1:4">
      <c r="A378" s="1059">
        <v>377</v>
      </c>
      <c r="B378" s="1059" t="s">
        <v>1492</v>
      </c>
      <c r="C378" s="1059" t="s">
        <v>1500</v>
      </c>
      <c r="D378" s="1059" t="s">
        <v>1501</v>
      </c>
    </row>
    <row r="379" spans="1:4">
      <c r="A379" s="1059">
        <v>378</v>
      </c>
      <c r="B379" s="1059" t="s">
        <v>1492</v>
      </c>
      <c r="C379" s="1059" t="s">
        <v>1502</v>
      </c>
      <c r="D379" s="1059" t="s">
        <v>1503</v>
      </c>
    </row>
    <row r="380" spans="1:4">
      <c r="A380" s="1059">
        <v>379</v>
      </c>
      <c r="B380" s="1059" t="s">
        <v>1492</v>
      </c>
      <c r="C380" s="1059" t="s">
        <v>1504</v>
      </c>
      <c r="D380" s="1059" t="s">
        <v>1505</v>
      </c>
    </row>
    <row r="381" spans="1:4">
      <c r="A381" s="1059">
        <v>380</v>
      </c>
      <c r="B381" s="1059" t="s">
        <v>1492</v>
      </c>
      <c r="C381" s="1059" t="s">
        <v>1506</v>
      </c>
      <c r="D381" s="1059" t="s">
        <v>1507</v>
      </c>
    </row>
    <row r="382" spans="1:4">
      <c r="A382" s="1059">
        <v>381</v>
      </c>
      <c r="B382" s="1059" t="s">
        <v>1492</v>
      </c>
      <c r="C382" s="1059" t="s">
        <v>1492</v>
      </c>
      <c r="D382" s="1059" t="s">
        <v>1493</v>
      </c>
    </row>
    <row r="383" spans="1:4">
      <c r="A383" s="1059">
        <v>382</v>
      </c>
      <c r="B383" s="1059" t="s">
        <v>1492</v>
      </c>
      <c r="C383" s="1059" t="s">
        <v>1508</v>
      </c>
      <c r="D383" s="1059" t="s">
        <v>1509</v>
      </c>
    </row>
    <row r="384" spans="1:4">
      <c r="A384" s="1059">
        <v>383</v>
      </c>
      <c r="B384" s="1059" t="s">
        <v>1492</v>
      </c>
      <c r="C384" s="1059" t="s">
        <v>1510</v>
      </c>
      <c r="D384" s="1059" t="s">
        <v>1511</v>
      </c>
    </row>
    <row r="385" spans="1:4">
      <c r="A385" s="1059">
        <v>384</v>
      </c>
      <c r="B385" s="1059" t="s">
        <v>1492</v>
      </c>
      <c r="C385" s="1059" t="s">
        <v>1512</v>
      </c>
      <c r="D385" s="1059" t="s">
        <v>1513</v>
      </c>
    </row>
    <row r="386" spans="1:4">
      <c r="A386" s="1059">
        <v>385</v>
      </c>
      <c r="B386" s="1059" t="s">
        <v>1514</v>
      </c>
      <c r="C386" s="1059" t="s">
        <v>1516</v>
      </c>
      <c r="D386" s="1059" t="s">
        <v>1517</v>
      </c>
    </row>
    <row r="387" spans="1:4">
      <c r="A387" s="1059">
        <v>386</v>
      </c>
      <c r="B387" s="1059" t="s">
        <v>1514</v>
      </c>
      <c r="C387" s="1059" t="s">
        <v>1514</v>
      </c>
      <c r="D387" s="1059" t="s">
        <v>1515</v>
      </c>
    </row>
    <row r="388" spans="1:4">
      <c r="A388" s="1059">
        <v>387</v>
      </c>
      <c r="B388" s="1059" t="s">
        <v>1514</v>
      </c>
      <c r="C388" s="1059" t="s">
        <v>1518</v>
      </c>
      <c r="D388" s="1059" t="s">
        <v>1519</v>
      </c>
    </row>
    <row r="389" spans="1:4">
      <c r="A389" s="1059">
        <v>388</v>
      </c>
      <c r="B389" s="1059" t="s">
        <v>1514</v>
      </c>
      <c r="C389" s="1059" t="s">
        <v>1520</v>
      </c>
      <c r="D389" s="1059" t="s">
        <v>1521</v>
      </c>
    </row>
    <row r="390" spans="1:4">
      <c r="A390" s="1059">
        <v>389</v>
      </c>
      <c r="B390" s="1059" t="s">
        <v>1522</v>
      </c>
      <c r="C390" s="1059" t="s">
        <v>1524</v>
      </c>
      <c r="D390" s="1059" t="s">
        <v>1525</v>
      </c>
    </row>
    <row r="391" spans="1:4">
      <c r="A391" s="1059">
        <v>390</v>
      </c>
      <c r="B391" s="1059" t="s">
        <v>1522</v>
      </c>
      <c r="C391" s="1059" t="s">
        <v>1526</v>
      </c>
      <c r="D391" s="1059" t="s">
        <v>1527</v>
      </c>
    </row>
    <row r="392" spans="1:4">
      <c r="A392" s="1059">
        <v>391</v>
      </c>
      <c r="B392" s="1059" t="s">
        <v>1522</v>
      </c>
      <c r="C392" s="1059" t="s">
        <v>1528</v>
      </c>
      <c r="D392" s="1059" t="s">
        <v>1529</v>
      </c>
    </row>
    <row r="393" spans="1:4">
      <c r="A393" s="1059">
        <v>392</v>
      </c>
      <c r="B393" s="1059" t="s">
        <v>1522</v>
      </c>
      <c r="C393" s="1059" t="s">
        <v>1530</v>
      </c>
      <c r="D393" s="1059" t="s">
        <v>1531</v>
      </c>
    </row>
    <row r="394" spans="1:4">
      <c r="A394" s="1059">
        <v>393</v>
      </c>
      <c r="B394" s="1059" t="s">
        <v>1522</v>
      </c>
      <c r="C394" s="1059" t="s">
        <v>1532</v>
      </c>
      <c r="D394" s="1059" t="s">
        <v>1533</v>
      </c>
    </row>
    <row r="395" spans="1:4">
      <c r="A395" s="1059">
        <v>394</v>
      </c>
      <c r="B395" s="1059" t="s">
        <v>1522</v>
      </c>
      <c r="C395" s="1059" t="s">
        <v>1534</v>
      </c>
      <c r="D395" s="1059" t="s">
        <v>1535</v>
      </c>
    </row>
    <row r="396" spans="1:4">
      <c r="A396" s="1059">
        <v>395</v>
      </c>
      <c r="B396" s="1059" t="s">
        <v>1522</v>
      </c>
      <c r="C396" s="1059" t="s">
        <v>1104</v>
      </c>
      <c r="D396" s="1059" t="s">
        <v>1536</v>
      </c>
    </row>
    <row r="397" spans="1:4">
      <c r="A397" s="1059">
        <v>396</v>
      </c>
      <c r="B397" s="1059" t="s">
        <v>1522</v>
      </c>
      <c r="C397" s="1059" t="s">
        <v>1537</v>
      </c>
      <c r="D397" s="1059" t="s">
        <v>1538</v>
      </c>
    </row>
    <row r="398" spans="1:4">
      <c r="A398" s="1059">
        <v>397</v>
      </c>
      <c r="B398" s="1059" t="s">
        <v>1522</v>
      </c>
      <c r="C398" s="1059" t="s">
        <v>1539</v>
      </c>
      <c r="D398" s="1059" t="s">
        <v>1540</v>
      </c>
    </row>
    <row r="399" spans="1:4">
      <c r="A399" s="1059">
        <v>398</v>
      </c>
      <c r="B399" s="1059" t="s">
        <v>1522</v>
      </c>
      <c r="C399" s="1059" t="s">
        <v>1522</v>
      </c>
      <c r="D399" s="1059" t="s">
        <v>1523</v>
      </c>
    </row>
    <row r="400" spans="1:4">
      <c r="A400" s="1059">
        <v>399</v>
      </c>
      <c r="B400" s="1059" t="s">
        <v>1522</v>
      </c>
      <c r="C400" s="1059" t="s">
        <v>1541</v>
      </c>
      <c r="D400" s="1059" t="s">
        <v>1542</v>
      </c>
    </row>
    <row r="401" spans="1:4">
      <c r="A401" s="1059">
        <v>400</v>
      </c>
      <c r="B401" s="1059" t="s">
        <v>1543</v>
      </c>
      <c r="C401" s="1059" t="s">
        <v>1545</v>
      </c>
      <c r="D401" s="1059" t="s">
        <v>1546</v>
      </c>
    </row>
    <row r="402" spans="1:4">
      <c r="A402" s="1059">
        <v>401</v>
      </c>
      <c r="B402" s="1059" t="s">
        <v>1543</v>
      </c>
      <c r="C402" s="1059" t="s">
        <v>1547</v>
      </c>
      <c r="D402" s="1059" t="s">
        <v>1548</v>
      </c>
    </row>
    <row r="403" spans="1:4">
      <c r="A403" s="1059">
        <v>402</v>
      </c>
      <c r="B403" s="1059" t="s">
        <v>1543</v>
      </c>
      <c r="C403" s="1059" t="s">
        <v>1549</v>
      </c>
      <c r="D403" s="1059" t="s">
        <v>1550</v>
      </c>
    </row>
    <row r="404" spans="1:4">
      <c r="A404" s="1059">
        <v>403</v>
      </c>
      <c r="B404" s="1059" t="s">
        <v>1543</v>
      </c>
      <c r="C404" s="1059" t="s">
        <v>1551</v>
      </c>
      <c r="D404" s="1059" t="s">
        <v>1552</v>
      </c>
    </row>
    <row r="405" spans="1:4">
      <c r="A405" s="1059">
        <v>404</v>
      </c>
      <c r="B405" s="1059" t="s">
        <v>1543</v>
      </c>
      <c r="C405" s="1059" t="s">
        <v>1553</v>
      </c>
      <c r="D405" s="1059" t="s">
        <v>1554</v>
      </c>
    </row>
    <row r="406" spans="1:4">
      <c r="A406" s="1059">
        <v>405</v>
      </c>
      <c r="B406" s="1059" t="s">
        <v>1543</v>
      </c>
      <c r="C406" s="1059" t="s">
        <v>1555</v>
      </c>
      <c r="D406" s="1059" t="s">
        <v>1556</v>
      </c>
    </row>
    <row r="407" spans="1:4">
      <c r="A407" s="1059">
        <v>406</v>
      </c>
      <c r="B407" s="1059" t="s">
        <v>1543</v>
      </c>
      <c r="C407" s="1059" t="s">
        <v>1170</v>
      </c>
      <c r="D407" s="1059" t="s">
        <v>1557</v>
      </c>
    </row>
    <row r="408" spans="1:4">
      <c r="A408" s="1059">
        <v>407</v>
      </c>
      <c r="B408" s="1059" t="s">
        <v>1543</v>
      </c>
      <c r="C408" s="1059" t="s">
        <v>1558</v>
      </c>
      <c r="D408" s="1059" t="s">
        <v>1559</v>
      </c>
    </row>
    <row r="409" spans="1:4">
      <c r="A409" s="1059">
        <v>408</v>
      </c>
      <c r="B409" s="1059" t="s">
        <v>1543</v>
      </c>
      <c r="C409" s="1059" t="s">
        <v>1436</v>
      </c>
      <c r="D409" s="1059" t="s">
        <v>1560</v>
      </c>
    </row>
    <row r="410" spans="1:4">
      <c r="A410" s="1059">
        <v>409</v>
      </c>
      <c r="B410" s="1059" t="s">
        <v>1543</v>
      </c>
      <c r="C410" s="1059" t="s">
        <v>1543</v>
      </c>
      <c r="D410" s="1059" t="s">
        <v>1544</v>
      </c>
    </row>
    <row r="411" spans="1:4">
      <c r="A411" s="1059">
        <v>410</v>
      </c>
      <c r="B411" s="1059" t="s">
        <v>1543</v>
      </c>
      <c r="C411" s="1059" t="s">
        <v>1561</v>
      </c>
      <c r="D411" s="1059" t="s">
        <v>1562</v>
      </c>
    </row>
    <row r="412" spans="1:4">
      <c r="A412" s="1059">
        <v>411</v>
      </c>
      <c r="B412" s="1059" t="s">
        <v>1543</v>
      </c>
      <c r="C412" s="1059" t="s">
        <v>1563</v>
      </c>
      <c r="D412" s="1059" t="s">
        <v>1564</v>
      </c>
    </row>
    <row r="413" spans="1:4">
      <c r="A413" s="1059">
        <v>412</v>
      </c>
      <c r="B413" s="1059" t="s">
        <v>1565</v>
      </c>
      <c r="C413" s="1059" t="s">
        <v>1567</v>
      </c>
      <c r="D413" s="1059" t="s">
        <v>1568</v>
      </c>
    </row>
    <row r="414" spans="1:4">
      <c r="A414" s="1059">
        <v>413</v>
      </c>
      <c r="B414" s="1059" t="s">
        <v>1565</v>
      </c>
      <c r="C414" s="1059" t="s">
        <v>1569</v>
      </c>
      <c r="D414" s="1059" t="s">
        <v>1570</v>
      </c>
    </row>
    <row r="415" spans="1:4">
      <c r="A415" s="1059">
        <v>414</v>
      </c>
      <c r="B415" s="1059" t="s">
        <v>1565</v>
      </c>
      <c r="C415" s="1059" t="s">
        <v>1298</v>
      </c>
      <c r="D415" s="1059" t="s">
        <v>1571</v>
      </c>
    </row>
    <row r="416" spans="1:4">
      <c r="A416" s="1059">
        <v>415</v>
      </c>
      <c r="B416" s="1059" t="s">
        <v>1565</v>
      </c>
      <c r="C416" s="1059" t="s">
        <v>1572</v>
      </c>
      <c r="D416" s="1059" t="s">
        <v>1573</v>
      </c>
    </row>
    <row r="417" spans="1:4">
      <c r="A417" s="1059">
        <v>416</v>
      </c>
      <c r="B417" s="1059" t="s">
        <v>1565</v>
      </c>
      <c r="C417" s="1059" t="s">
        <v>1574</v>
      </c>
      <c r="D417" s="1059" t="s">
        <v>1575</v>
      </c>
    </row>
    <row r="418" spans="1:4">
      <c r="A418" s="1059">
        <v>417</v>
      </c>
      <c r="B418" s="1059" t="s">
        <v>1565</v>
      </c>
      <c r="C418" s="1059" t="s">
        <v>1576</v>
      </c>
      <c r="D418" s="1059" t="s">
        <v>1577</v>
      </c>
    </row>
    <row r="419" spans="1:4">
      <c r="A419" s="1059">
        <v>418</v>
      </c>
      <c r="B419" s="1059" t="s">
        <v>1565</v>
      </c>
      <c r="C419" s="1059" t="s">
        <v>1578</v>
      </c>
      <c r="D419" s="1059" t="s">
        <v>1579</v>
      </c>
    </row>
    <row r="420" spans="1:4">
      <c r="A420" s="1059">
        <v>419</v>
      </c>
      <c r="B420" s="1059" t="s">
        <v>1565</v>
      </c>
      <c r="C420" s="1059" t="s">
        <v>1565</v>
      </c>
      <c r="D420" s="1059" t="s">
        <v>1566</v>
      </c>
    </row>
    <row r="421" spans="1:4">
      <c r="A421" s="1059">
        <v>420</v>
      </c>
      <c r="B421" s="1059" t="s">
        <v>1565</v>
      </c>
      <c r="C421" s="1059" t="s">
        <v>1580</v>
      </c>
      <c r="D421" s="1059" t="s">
        <v>1581</v>
      </c>
    </row>
    <row r="422" spans="1:4">
      <c r="A422" s="1059">
        <v>421</v>
      </c>
      <c r="B422" s="1059" t="s">
        <v>1582</v>
      </c>
      <c r="C422" s="1059" t="s">
        <v>1061</v>
      </c>
      <c r="D422" s="1059" t="s">
        <v>1584</v>
      </c>
    </row>
    <row r="423" spans="1:4">
      <c r="A423" s="1059">
        <v>422</v>
      </c>
      <c r="B423" s="1059" t="s">
        <v>1582</v>
      </c>
      <c r="C423" s="1059" t="s">
        <v>1585</v>
      </c>
      <c r="D423" s="1059" t="s">
        <v>1586</v>
      </c>
    </row>
    <row r="424" spans="1:4">
      <c r="A424" s="1059">
        <v>423</v>
      </c>
      <c r="B424" s="1059" t="s">
        <v>1582</v>
      </c>
      <c r="C424" s="1059" t="s">
        <v>1170</v>
      </c>
      <c r="D424" s="1059" t="s">
        <v>1587</v>
      </c>
    </row>
    <row r="425" spans="1:4">
      <c r="A425" s="1059">
        <v>424</v>
      </c>
      <c r="B425" s="1059" t="s">
        <v>1582</v>
      </c>
      <c r="C425" s="1059" t="s">
        <v>1588</v>
      </c>
      <c r="D425" s="1059" t="s">
        <v>1589</v>
      </c>
    </row>
    <row r="426" spans="1:4">
      <c r="A426" s="1059">
        <v>425</v>
      </c>
      <c r="B426" s="1059" t="s">
        <v>1582</v>
      </c>
      <c r="C426" s="1059" t="s">
        <v>1590</v>
      </c>
      <c r="D426" s="1059" t="s">
        <v>1591</v>
      </c>
    </row>
    <row r="427" spans="1:4">
      <c r="A427" s="1059">
        <v>426</v>
      </c>
      <c r="B427" s="1059" t="s">
        <v>1582</v>
      </c>
      <c r="C427" s="1059" t="s">
        <v>1592</v>
      </c>
      <c r="D427" s="1059" t="s">
        <v>1593</v>
      </c>
    </row>
    <row r="428" spans="1:4">
      <c r="A428" s="1059">
        <v>427</v>
      </c>
      <c r="B428" s="1059" t="s">
        <v>1582</v>
      </c>
      <c r="C428" s="1059" t="s">
        <v>1594</v>
      </c>
      <c r="D428" s="1059" t="s">
        <v>1595</v>
      </c>
    </row>
    <row r="429" spans="1:4">
      <c r="A429" s="1059">
        <v>428</v>
      </c>
      <c r="B429" s="1059" t="s">
        <v>1582</v>
      </c>
      <c r="C429" s="1059" t="s">
        <v>1582</v>
      </c>
      <c r="D429" s="1059" t="s">
        <v>1583</v>
      </c>
    </row>
    <row r="430" spans="1:4">
      <c r="A430" s="1059">
        <v>429</v>
      </c>
      <c r="B430" s="1059" t="s">
        <v>1582</v>
      </c>
      <c r="C430" s="1059" t="s">
        <v>1596</v>
      </c>
      <c r="D430" s="1059" t="s">
        <v>1597</v>
      </c>
    </row>
    <row r="431" spans="1:4">
      <c r="A431" s="1059">
        <v>430</v>
      </c>
      <c r="B431" s="1059" t="s">
        <v>1582</v>
      </c>
      <c r="C431" s="1059" t="s">
        <v>1490</v>
      </c>
      <c r="D431" s="1059" t="s">
        <v>1598</v>
      </c>
    </row>
    <row r="432" spans="1:4">
      <c r="A432" s="1059">
        <v>431</v>
      </c>
      <c r="B432" s="1059" t="s">
        <v>1599</v>
      </c>
      <c r="C432" s="1059" t="s">
        <v>1077</v>
      </c>
      <c r="D432" s="1059" t="s">
        <v>1601</v>
      </c>
    </row>
    <row r="433" spans="1:4">
      <c r="A433" s="1059">
        <v>432</v>
      </c>
      <c r="B433" s="1059" t="s">
        <v>1599</v>
      </c>
      <c r="C433" s="1059" t="s">
        <v>1602</v>
      </c>
      <c r="D433" s="1059" t="s">
        <v>1603</v>
      </c>
    </row>
    <row r="434" spans="1:4">
      <c r="A434" s="1059">
        <v>433</v>
      </c>
      <c r="B434" s="1059" t="s">
        <v>1599</v>
      </c>
      <c r="C434" s="1059" t="s">
        <v>1604</v>
      </c>
      <c r="D434" s="1059" t="s">
        <v>1605</v>
      </c>
    </row>
    <row r="435" spans="1:4">
      <c r="A435" s="1059">
        <v>434</v>
      </c>
      <c r="B435" s="1059" t="s">
        <v>1599</v>
      </c>
      <c r="C435" s="1059" t="s">
        <v>1606</v>
      </c>
      <c r="D435" s="1059" t="s">
        <v>1607</v>
      </c>
    </row>
    <row r="436" spans="1:4">
      <c r="A436" s="1059">
        <v>435</v>
      </c>
      <c r="B436" s="1059" t="s">
        <v>1599</v>
      </c>
      <c r="C436" s="1059" t="s">
        <v>1608</v>
      </c>
      <c r="D436" s="1059" t="s">
        <v>1609</v>
      </c>
    </row>
    <row r="437" spans="1:4">
      <c r="A437" s="1059">
        <v>436</v>
      </c>
      <c r="B437" s="1059" t="s">
        <v>1599</v>
      </c>
      <c r="C437" s="1059" t="s">
        <v>1610</v>
      </c>
      <c r="D437" s="1059" t="s">
        <v>1611</v>
      </c>
    </row>
    <row r="438" spans="1:4">
      <c r="A438" s="1059">
        <v>437</v>
      </c>
      <c r="B438" s="1059" t="s">
        <v>1599</v>
      </c>
      <c r="C438" s="1059" t="s">
        <v>1599</v>
      </c>
      <c r="D438" s="1059" t="s">
        <v>1600</v>
      </c>
    </row>
    <row r="439" spans="1:4">
      <c r="A439" s="1059">
        <v>438</v>
      </c>
      <c r="B439" s="1059" t="s">
        <v>1599</v>
      </c>
      <c r="C439" s="1059" t="s">
        <v>1612</v>
      </c>
      <c r="D439" s="1059" t="s">
        <v>1613</v>
      </c>
    </row>
    <row r="440" spans="1:4">
      <c r="A440" s="1059">
        <v>439</v>
      </c>
      <c r="B440" s="1059" t="s">
        <v>1614</v>
      </c>
      <c r="C440" s="1059" t="s">
        <v>1616</v>
      </c>
      <c r="D440" s="1059" t="s">
        <v>1617</v>
      </c>
    </row>
    <row r="441" spans="1:4">
      <c r="A441" s="1059">
        <v>440</v>
      </c>
      <c r="B441" s="1059" t="s">
        <v>1614</v>
      </c>
      <c r="C441" s="1059" t="s">
        <v>1036</v>
      </c>
      <c r="D441" s="1059" t="s">
        <v>1618</v>
      </c>
    </row>
    <row r="442" spans="1:4">
      <c r="A442" s="1059">
        <v>441</v>
      </c>
      <c r="B442" s="1059" t="s">
        <v>1614</v>
      </c>
      <c r="C442" s="1059" t="s">
        <v>1619</v>
      </c>
      <c r="D442" s="1059" t="s">
        <v>1620</v>
      </c>
    </row>
    <row r="443" spans="1:4">
      <c r="A443" s="1059">
        <v>442</v>
      </c>
      <c r="B443" s="1059" t="s">
        <v>1614</v>
      </c>
      <c r="C443" s="1059" t="s">
        <v>1063</v>
      </c>
      <c r="D443" s="1059" t="s">
        <v>1621</v>
      </c>
    </row>
    <row r="444" spans="1:4">
      <c r="A444" s="1059">
        <v>443</v>
      </c>
      <c r="B444" s="1059" t="s">
        <v>1614</v>
      </c>
      <c r="C444" s="1059" t="s">
        <v>1622</v>
      </c>
      <c r="D444" s="1059" t="s">
        <v>1623</v>
      </c>
    </row>
    <row r="445" spans="1:4">
      <c r="A445" s="1059">
        <v>444</v>
      </c>
      <c r="B445" s="1059" t="s">
        <v>1614</v>
      </c>
      <c r="C445" s="1059" t="s">
        <v>1624</v>
      </c>
      <c r="D445" s="1059" t="s">
        <v>1625</v>
      </c>
    </row>
    <row r="446" spans="1:4">
      <c r="A446" s="1059">
        <v>445</v>
      </c>
      <c r="B446" s="1059" t="s">
        <v>1614</v>
      </c>
      <c r="C446" s="1059" t="s">
        <v>1626</v>
      </c>
      <c r="D446" s="1059" t="s">
        <v>1627</v>
      </c>
    </row>
    <row r="447" spans="1:4">
      <c r="A447" s="1059">
        <v>446</v>
      </c>
      <c r="B447" s="1059" t="s">
        <v>1614</v>
      </c>
      <c r="C447" s="1059" t="s">
        <v>1628</v>
      </c>
      <c r="D447" s="1059" t="s">
        <v>1629</v>
      </c>
    </row>
    <row r="448" spans="1:4">
      <c r="A448" s="1059">
        <v>447</v>
      </c>
      <c r="B448" s="1059" t="s">
        <v>1614</v>
      </c>
      <c r="C448" s="1059" t="s">
        <v>1630</v>
      </c>
      <c r="D448" s="1059" t="s">
        <v>1631</v>
      </c>
    </row>
    <row r="449" spans="1:4">
      <c r="A449" s="1059">
        <v>448</v>
      </c>
      <c r="B449" s="1059" t="s">
        <v>1614</v>
      </c>
      <c r="C449" s="1059" t="s">
        <v>1632</v>
      </c>
      <c r="D449" s="1059" t="s">
        <v>1633</v>
      </c>
    </row>
    <row r="450" spans="1:4">
      <c r="A450" s="1059">
        <v>449</v>
      </c>
      <c r="B450" s="1059" t="s">
        <v>1614</v>
      </c>
      <c r="C450" s="1059" t="s">
        <v>1634</v>
      </c>
      <c r="D450" s="1059" t="s">
        <v>1635</v>
      </c>
    </row>
    <row r="451" spans="1:4">
      <c r="A451" s="1059">
        <v>450</v>
      </c>
      <c r="B451" s="1059" t="s">
        <v>1614</v>
      </c>
      <c r="C451" s="1059" t="s">
        <v>1614</v>
      </c>
      <c r="D451" s="1059" t="s">
        <v>1615</v>
      </c>
    </row>
    <row r="452" spans="1:4">
      <c r="A452" s="1059">
        <v>451</v>
      </c>
      <c r="B452" s="1059" t="s">
        <v>1614</v>
      </c>
      <c r="C452" s="1059" t="s">
        <v>1636</v>
      </c>
      <c r="D452" s="1059" t="s">
        <v>1637</v>
      </c>
    </row>
    <row r="453" spans="1:4">
      <c r="A453" s="1059">
        <v>452</v>
      </c>
      <c r="B453" s="1059" t="s">
        <v>1614</v>
      </c>
      <c r="C453" s="1059" t="s">
        <v>1638</v>
      </c>
      <c r="D453" s="1059" t="s">
        <v>1639</v>
      </c>
    </row>
    <row r="454" spans="1:4">
      <c r="A454" s="1059">
        <v>453</v>
      </c>
      <c r="B454" s="1059" t="s">
        <v>1614</v>
      </c>
      <c r="C454" s="1059" t="s">
        <v>1640</v>
      </c>
      <c r="D454" s="1059" t="s">
        <v>1641</v>
      </c>
    </row>
    <row r="455" spans="1:4">
      <c r="A455" s="1059">
        <v>454</v>
      </c>
      <c r="B455" s="1059" t="s">
        <v>1642</v>
      </c>
      <c r="C455" s="1059" t="s">
        <v>1644</v>
      </c>
      <c r="D455" s="1059" t="s">
        <v>1645</v>
      </c>
    </row>
    <row r="456" spans="1:4">
      <c r="A456" s="1059">
        <v>455</v>
      </c>
      <c r="B456" s="1059" t="s">
        <v>1642</v>
      </c>
      <c r="C456" s="1059" t="s">
        <v>1646</v>
      </c>
      <c r="D456" s="1059" t="s">
        <v>1647</v>
      </c>
    </row>
    <row r="457" spans="1:4">
      <c r="A457" s="1059">
        <v>456</v>
      </c>
      <c r="B457" s="1059" t="s">
        <v>1642</v>
      </c>
      <c r="C457" s="1059" t="s">
        <v>1648</v>
      </c>
      <c r="D457" s="1059" t="s">
        <v>1649</v>
      </c>
    </row>
    <row r="458" spans="1:4">
      <c r="A458" s="1059">
        <v>457</v>
      </c>
      <c r="B458" s="1059" t="s">
        <v>1642</v>
      </c>
      <c r="C458" s="1059" t="s">
        <v>1650</v>
      </c>
      <c r="D458" s="1059" t="s">
        <v>1651</v>
      </c>
    </row>
    <row r="459" spans="1:4">
      <c r="A459" s="1059">
        <v>458</v>
      </c>
      <c r="B459" s="1059" t="s">
        <v>1642</v>
      </c>
      <c r="C459" s="1059" t="s">
        <v>1077</v>
      </c>
      <c r="D459" s="1059" t="s">
        <v>1652</v>
      </c>
    </row>
    <row r="460" spans="1:4">
      <c r="A460" s="1059">
        <v>459</v>
      </c>
      <c r="B460" s="1059" t="s">
        <v>1642</v>
      </c>
      <c r="C460" s="1059" t="s">
        <v>1653</v>
      </c>
      <c r="D460" s="1059" t="s">
        <v>1654</v>
      </c>
    </row>
    <row r="461" spans="1:4">
      <c r="A461" s="1059">
        <v>460</v>
      </c>
      <c r="B461" s="1059" t="s">
        <v>1642</v>
      </c>
      <c r="C461" s="1059" t="s">
        <v>1655</v>
      </c>
      <c r="D461" s="1059" t="s">
        <v>1656</v>
      </c>
    </row>
    <row r="462" spans="1:4">
      <c r="A462" s="1059">
        <v>461</v>
      </c>
      <c r="B462" s="1059" t="s">
        <v>1642</v>
      </c>
      <c r="C462" s="1059" t="s">
        <v>1657</v>
      </c>
      <c r="D462" s="1059" t="s">
        <v>1658</v>
      </c>
    </row>
    <row r="463" spans="1:4">
      <c r="A463" s="1059">
        <v>462</v>
      </c>
      <c r="B463" s="1059" t="s">
        <v>1642</v>
      </c>
      <c r="C463" s="1059" t="s">
        <v>1659</v>
      </c>
      <c r="D463" s="1059" t="s">
        <v>1660</v>
      </c>
    </row>
    <row r="464" spans="1:4">
      <c r="A464" s="1059">
        <v>463</v>
      </c>
      <c r="B464" s="1059" t="s">
        <v>1642</v>
      </c>
      <c r="C464" s="1059" t="s">
        <v>1642</v>
      </c>
      <c r="D464" s="1059" t="s">
        <v>1643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504</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505</v>
      </c>
    </row>
    <row r="10" spans="2:4" ht="56.25">
      <c r="B10" s="53" t="s">
        <v>768</v>
      </c>
    </row>
    <row r="11" spans="2:4" ht="12.75">
      <c r="B11" s="221"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3" t="s">
        <v>372</v>
      </c>
    </row>
    <row r="26" spans="1:2">
      <c r="B26" s="51" t="s">
        <v>333</v>
      </c>
    </row>
    <row r="27" spans="1:2" ht="22.5">
      <c r="B27" s="222" t="s">
        <v>477</v>
      </c>
    </row>
    <row r="28" spans="1:2">
      <c r="B28" s="222" t="s">
        <v>476</v>
      </c>
    </row>
    <row r="29" spans="1:2">
      <c r="B29" s="309" t="s">
        <v>390</v>
      </c>
    </row>
    <row r="30" spans="1:2" ht="22.5">
      <c r="B30" s="222" t="s">
        <v>604</v>
      </c>
    </row>
    <row r="32" spans="1:2">
      <c r="A32" s="280"/>
      <c r="B32" s="281" t="s">
        <v>434</v>
      </c>
    </row>
    <row r="33" spans="1:2" ht="14.25">
      <c r="A33" s="282">
        <v>1</v>
      </c>
      <c r="B33" s="283" t="s">
        <v>435</v>
      </c>
    </row>
    <row r="34" spans="1:2" ht="14.25">
      <c r="A34" s="282">
        <v>2</v>
      </c>
      <c r="B34" s="283" t="s">
        <v>436</v>
      </c>
    </row>
    <row r="35" spans="1:2">
      <c r="B35" s="281" t="s">
        <v>437</v>
      </c>
    </row>
    <row r="36" spans="1:2">
      <c r="B36" s="283"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05_1">
    <tabColor indexed="22"/>
  </sheetPr>
  <dimension ref="A1:N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4"/>
    <col min="12" max="12" width="11.140625" style="584" customWidth="1"/>
    <col min="13" max="14" width="10.5703125" style="584"/>
    <col min="15" max="16384" width="10.5703125" style="523"/>
  </cols>
  <sheetData>
    <row r="1" spans="1:14" ht="3" customHeight="1">
      <c r="A1" s="590" t="s">
        <v>93</v>
      </c>
    </row>
    <row r="2" spans="1:14" ht="22.5">
      <c r="F2" s="1197" t="s">
        <v>492</v>
      </c>
      <c r="G2" s="1198"/>
      <c r="H2" s="1199"/>
      <c r="I2" s="639"/>
    </row>
    <row r="3" spans="1:14" ht="3" customHeight="1"/>
    <row r="4" spans="1:14" s="570" customFormat="1" ht="11.25">
      <c r="A4" s="589"/>
      <c r="B4" s="589"/>
      <c r="C4" s="589"/>
      <c r="D4" s="589"/>
      <c r="F4" s="1149" t="s">
        <v>454</v>
      </c>
      <c r="G4" s="1149"/>
      <c r="H4" s="1149"/>
      <c r="I4" s="1200" t="s">
        <v>455</v>
      </c>
      <c r="J4" s="589"/>
      <c r="K4" s="589"/>
      <c r="L4" s="589"/>
      <c r="M4" s="589"/>
      <c r="N4" s="589"/>
    </row>
    <row r="5" spans="1:14" s="570" customFormat="1" ht="11.25" customHeight="1">
      <c r="A5" s="589"/>
      <c r="B5" s="589"/>
      <c r="C5" s="589"/>
      <c r="D5" s="589"/>
      <c r="F5" s="605" t="s">
        <v>92</v>
      </c>
      <c r="G5" s="617" t="s">
        <v>457</v>
      </c>
      <c r="H5" s="604" t="s">
        <v>442</v>
      </c>
      <c r="I5" s="1200"/>
      <c r="J5" s="589"/>
      <c r="K5" s="589"/>
      <c r="L5" s="589"/>
      <c r="M5" s="589"/>
      <c r="N5" s="589"/>
    </row>
    <row r="6" spans="1:14" s="570" customFormat="1" ht="12" customHeight="1">
      <c r="A6" s="589"/>
      <c r="B6" s="589"/>
      <c r="C6" s="589"/>
      <c r="D6" s="589"/>
      <c r="F6" s="606" t="s">
        <v>93</v>
      </c>
      <c r="G6" s="608">
        <v>2</v>
      </c>
      <c r="H6" s="609">
        <v>3</v>
      </c>
      <c r="I6" s="607">
        <v>4</v>
      </c>
      <c r="J6" s="589">
        <v>4</v>
      </c>
      <c r="K6" s="589"/>
      <c r="L6" s="589"/>
      <c r="M6" s="589"/>
      <c r="N6" s="589"/>
    </row>
    <row r="7" spans="1:14" s="570" customFormat="1" ht="18.75">
      <c r="A7" s="589"/>
      <c r="B7" s="589"/>
      <c r="C7" s="589"/>
      <c r="D7" s="589"/>
      <c r="F7" s="615">
        <v>1</v>
      </c>
      <c r="G7" s="631" t="s">
        <v>493</v>
      </c>
      <c r="H7" s="603" t="str">
        <f>IF(dateCh="","",dateCh)</f>
        <v>27.12.2018</v>
      </c>
      <c r="I7" s="580" t="s">
        <v>494</v>
      </c>
      <c r="J7" s="614"/>
      <c r="K7" s="589"/>
      <c r="L7" s="589"/>
      <c r="M7" s="589"/>
      <c r="N7" s="589"/>
    </row>
    <row r="8" spans="1:14" s="570" customFormat="1" ht="45">
      <c r="A8" s="1201">
        <v>1</v>
      </c>
      <c r="B8" s="589"/>
      <c r="C8" s="589"/>
      <c r="D8" s="589"/>
      <c r="F8" s="615" t="str">
        <f>"2." &amp;mergeValue(A8)</f>
        <v>2.1</v>
      </c>
      <c r="G8" s="631" t="s">
        <v>495</v>
      </c>
      <c r="H8" s="603"/>
      <c r="I8" s="580" t="s">
        <v>591</v>
      </c>
      <c r="J8" s="614"/>
      <c r="K8" s="589"/>
      <c r="L8" s="589"/>
      <c r="M8" s="589"/>
      <c r="N8" s="589"/>
    </row>
    <row r="9" spans="1:14" s="570" customFormat="1" ht="22.5">
      <c r="A9" s="1201"/>
      <c r="B9" s="589"/>
      <c r="C9" s="589"/>
      <c r="D9" s="589"/>
      <c r="F9" s="615" t="str">
        <f>"3." &amp;mergeValue(A9)</f>
        <v>3.1</v>
      </c>
      <c r="G9" s="631" t="s">
        <v>496</v>
      </c>
      <c r="H9" s="603"/>
      <c r="I9" s="580" t="s">
        <v>589</v>
      </c>
      <c r="J9" s="614"/>
      <c r="K9" s="589"/>
      <c r="L9" s="589"/>
      <c r="M9" s="589"/>
      <c r="N9" s="589"/>
    </row>
    <row r="10" spans="1:14" s="570" customFormat="1" ht="22.5">
      <c r="A10" s="1201"/>
      <c r="B10" s="589"/>
      <c r="C10" s="589"/>
      <c r="D10" s="589"/>
      <c r="F10" s="615" t="str">
        <f>"4."&amp;mergeValue(A10)</f>
        <v>4.1</v>
      </c>
      <c r="G10" s="631" t="s">
        <v>497</v>
      </c>
      <c r="H10" s="604" t="s">
        <v>458</v>
      </c>
      <c r="I10" s="580"/>
      <c r="J10" s="614"/>
      <c r="K10" s="589"/>
      <c r="L10" s="589"/>
      <c r="M10" s="589"/>
      <c r="N10" s="589"/>
    </row>
    <row r="11" spans="1:14" s="570" customFormat="1" ht="18.75">
      <c r="A11" s="1201"/>
      <c r="B11" s="1201">
        <v>1</v>
      </c>
      <c r="C11" s="622"/>
      <c r="D11" s="622"/>
      <c r="F11" s="615" t="str">
        <f>"4."&amp;mergeValue(A11) &amp;"."&amp;mergeValue(B11)</f>
        <v>4.1.1</v>
      </c>
      <c r="G11" s="610" t="s">
        <v>593</v>
      </c>
      <c r="H11" s="603" t="str">
        <f>IF(region_name="","",region_name)</f>
        <v>Ростовская область</v>
      </c>
      <c r="I11" s="580" t="s">
        <v>500</v>
      </c>
      <c r="J11" s="614"/>
      <c r="K11" s="589"/>
      <c r="L11" s="589"/>
      <c r="M11" s="589"/>
      <c r="N11" s="589"/>
    </row>
    <row r="12" spans="1:14" s="570" customFormat="1" ht="22.5">
      <c r="A12" s="1201"/>
      <c r="B12" s="1201"/>
      <c r="C12" s="1201">
        <v>1</v>
      </c>
      <c r="D12" s="622"/>
      <c r="F12" s="615" t="str">
        <f>"4."&amp;mergeValue(A12) &amp;"."&amp;mergeValue(B12)&amp;"."&amp;mergeValue(C12)</f>
        <v>4.1.1.1</v>
      </c>
      <c r="G12" s="621" t="s">
        <v>498</v>
      </c>
      <c r="H12" s="603"/>
      <c r="I12" s="580" t="s">
        <v>501</v>
      </c>
      <c r="J12" s="614"/>
      <c r="K12" s="589"/>
      <c r="L12" s="589"/>
      <c r="M12" s="589"/>
      <c r="N12" s="589"/>
    </row>
    <row r="13" spans="1:14" s="570" customFormat="1" ht="39" customHeight="1">
      <c r="A13" s="1201"/>
      <c r="B13" s="1201"/>
      <c r="C13" s="1201"/>
      <c r="D13" s="622">
        <v>1</v>
      </c>
      <c r="F13" s="615" t="str">
        <f>"4."&amp;mergeValue(A13) &amp;"."&amp;mergeValue(B13)&amp;"."&amp;mergeValue(C13)&amp;"."&amp;mergeValue(D13)</f>
        <v>4.1.1.1.1</v>
      </c>
      <c r="G13" s="632" t="s">
        <v>499</v>
      </c>
      <c r="H13" s="603"/>
      <c r="I13" s="1202" t="s">
        <v>592</v>
      </c>
      <c r="J13" s="614"/>
      <c r="K13" s="589"/>
      <c r="L13" s="589"/>
      <c r="M13" s="589"/>
      <c r="N13" s="589"/>
    </row>
    <row r="14" spans="1:14" s="570" customFormat="1" ht="18.75">
      <c r="A14" s="1201"/>
      <c r="B14" s="1201"/>
      <c r="C14" s="1201"/>
      <c r="D14" s="622"/>
      <c r="F14" s="618"/>
      <c r="G14" s="550" t="s">
        <v>4</v>
      </c>
      <c r="H14" s="623"/>
      <c r="I14" s="1202"/>
      <c r="J14" s="614"/>
      <c r="K14" s="589"/>
      <c r="L14" s="589"/>
      <c r="M14" s="589"/>
      <c r="N14" s="589"/>
    </row>
    <row r="15" spans="1:14" s="570" customFormat="1" ht="18.75">
      <c r="A15" s="1201"/>
      <c r="B15" s="1201"/>
      <c r="C15" s="622"/>
      <c r="D15" s="622"/>
      <c r="F15" s="633"/>
      <c r="G15" s="576" t="s">
        <v>403</v>
      </c>
      <c r="H15" s="634"/>
      <c r="I15" s="635"/>
      <c r="J15" s="614"/>
      <c r="K15" s="589"/>
      <c r="L15" s="589"/>
      <c r="M15" s="589"/>
      <c r="N15" s="589"/>
    </row>
    <row r="16" spans="1:14" s="570" customFormat="1" ht="18.75">
      <c r="A16" s="1201"/>
      <c r="B16" s="589"/>
      <c r="C16" s="589"/>
      <c r="D16" s="589"/>
      <c r="F16" s="618"/>
      <c r="G16" s="558" t="s">
        <v>507</v>
      </c>
      <c r="H16" s="619"/>
      <c r="I16" s="620"/>
      <c r="J16" s="614"/>
      <c r="K16" s="589"/>
      <c r="L16" s="589"/>
      <c r="M16" s="589"/>
      <c r="N16" s="589"/>
    </row>
    <row r="17" spans="1:14" s="570" customFormat="1" ht="18.75">
      <c r="A17" s="589"/>
      <c r="B17" s="589"/>
      <c r="C17" s="589"/>
      <c r="D17" s="589"/>
      <c r="F17" s="618"/>
      <c r="G17" s="565" t="s">
        <v>506</v>
      </c>
      <c r="H17" s="619"/>
      <c r="I17" s="620"/>
      <c r="J17" s="614"/>
      <c r="K17" s="589"/>
      <c r="L17" s="589"/>
      <c r="M17" s="589"/>
      <c r="N17" s="589"/>
    </row>
    <row r="18" spans="1:14" s="612" customFormat="1" ht="3" customHeight="1">
      <c r="A18" s="613"/>
      <c r="B18" s="613"/>
      <c r="C18" s="613"/>
      <c r="D18" s="613"/>
      <c r="F18" s="624"/>
      <c r="G18" s="625"/>
      <c r="H18" s="626"/>
      <c r="I18" s="627"/>
      <c r="J18" s="613"/>
      <c r="K18" s="613"/>
      <c r="L18" s="613"/>
      <c r="M18" s="613"/>
      <c r="N18" s="613"/>
    </row>
    <row r="19" spans="1:14" s="612" customFormat="1" ht="15" customHeight="1">
      <c r="A19" s="613"/>
      <c r="B19" s="613"/>
      <c r="C19" s="613"/>
      <c r="D19" s="613"/>
      <c r="F19" s="611"/>
      <c r="G19" s="1196" t="s">
        <v>594</v>
      </c>
      <c r="H19" s="1196"/>
      <c r="I19" s="593"/>
      <c r="J19" s="613"/>
      <c r="K19" s="613"/>
      <c r="L19" s="613"/>
      <c r="M19" s="613"/>
      <c r="N19" s="61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4"/>
    <col min="26" max="26" width="11.140625" style="584" customWidth="1"/>
    <col min="27" max="28" width="10.5703125" style="584"/>
    <col min="29" max="16384" width="10.5703125" style="523"/>
  </cols>
  <sheetData>
    <row r="1" spans="1:28" hidden="1">
      <c r="Q1" s="582"/>
      <c r="R1" s="582"/>
    </row>
    <row r="2" spans="1:28" hidden="1">
      <c r="U2" s="582"/>
    </row>
    <row r="3" spans="1:28" hidden="1"/>
    <row r="4" spans="1:28" ht="3" customHeight="1">
      <c r="J4" s="529"/>
      <c r="K4" s="529"/>
      <c r="L4" s="524"/>
      <c r="M4" s="524"/>
      <c r="N4" s="524"/>
      <c r="O4" s="532"/>
      <c r="P4" s="532"/>
      <c r="Q4" s="532"/>
      <c r="R4" s="532"/>
      <c r="S4" s="532"/>
      <c r="T4" s="532"/>
      <c r="U4" s="532"/>
    </row>
    <row r="5" spans="1:28" ht="22.5" customHeight="1">
      <c r="J5" s="529"/>
      <c r="K5" s="529"/>
      <c r="L5" s="1229" t="s">
        <v>632</v>
      </c>
      <c r="M5" s="1229"/>
      <c r="N5" s="1229"/>
      <c r="O5" s="1229"/>
      <c r="P5" s="1229"/>
      <c r="Q5" s="1229"/>
      <c r="R5" s="1229"/>
      <c r="S5" s="1229"/>
      <c r="T5" s="1229"/>
      <c r="U5" s="663"/>
    </row>
    <row r="6" spans="1:28" ht="3" customHeight="1">
      <c r="J6" s="529"/>
      <c r="K6" s="529"/>
      <c r="L6" s="524"/>
      <c r="M6" s="524"/>
      <c r="N6" s="524"/>
      <c r="O6" s="528"/>
      <c r="P6" s="528"/>
      <c r="Q6" s="528"/>
      <c r="R6" s="528"/>
      <c r="S6" s="528"/>
      <c r="T6" s="528"/>
      <c r="U6" s="528"/>
      <c r="V6" s="532"/>
    </row>
    <row r="7" spans="1:28" s="570" customFormat="1" ht="22.5">
      <c r="A7" s="589"/>
      <c r="B7" s="589"/>
      <c r="C7" s="589"/>
      <c r="D7" s="589"/>
      <c r="E7" s="589"/>
      <c r="F7" s="589"/>
      <c r="G7" s="589"/>
      <c r="H7" s="589"/>
      <c r="L7" s="499"/>
      <c r="M7" s="616" t="s">
        <v>503</v>
      </c>
      <c r="N7" s="665"/>
      <c r="O7" s="1206" t="str">
        <f>IF(NameOrPr_ch="",IF(NameOrPr="","",NameOrPr),NameOrPr_ch)</f>
        <v>Региональная служба по тарифам Ростовской области</v>
      </c>
      <c r="P7" s="1206"/>
      <c r="Q7" s="1206"/>
      <c r="R7" s="1206"/>
      <c r="S7" s="1206"/>
      <c r="T7" s="1206"/>
      <c r="U7" s="581"/>
      <c r="V7" s="581"/>
      <c r="W7" s="519"/>
      <c r="X7" s="589"/>
      <c r="Y7" s="589"/>
      <c r="Z7" s="589"/>
      <c r="AA7" s="589"/>
      <c r="AB7" s="589"/>
    </row>
    <row r="8" spans="1:28" s="570" customFormat="1" ht="18.75">
      <c r="A8" s="589"/>
      <c r="B8" s="589"/>
      <c r="C8" s="589"/>
      <c r="D8" s="589"/>
      <c r="E8" s="589"/>
      <c r="F8" s="589"/>
      <c r="G8" s="589"/>
      <c r="H8" s="589"/>
      <c r="L8" s="499"/>
      <c r="M8" s="616" t="s">
        <v>597</v>
      </c>
      <c r="N8" s="665"/>
      <c r="O8" s="1206" t="str">
        <f>IF(datePr_ch="",IF(datePr="","",datePr),datePr_ch)</f>
        <v>18.12.2018</v>
      </c>
      <c r="P8" s="1206"/>
      <c r="Q8" s="1206"/>
      <c r="R8" s="1206"/>
      <c r="S8" s="1206"/>
      <c r="T8" s="1206"/>
      <c r="U8" s="581"/>
      <c r="V8" s="581"/>
      <c r="W8" s="519"/>
      <c r="X8" s="589"/>
      <c r="Y8" s="589"/>
      <c r="Z8" s="589"/>
      <c r="AA8" s="589"/>
      <c r="AB8" s="589"/>
    </row>
    <row r="9" spans="1:28" s="570" customFormat="1" ht="18.75">
      <c r="A9" s="589"/>
      <c r="B9" s="589"/>
      <c r="C9" s="589"/>
      <c r="D9" s="589"/>
      <c r="E9" s="589"/>
      <c r="F9" s="589"/>
      <c r="G9" s="589"/>
      <c r="H9" s="589"/>
      <c r="L9" s="552"/>
      <c r="M9" s="616" t="s">
        <v>596</v>
      </c>
      <c r="N9" s="665"/>
      <c r="O9" s="1206" t="str">
        <f>IF(numberPr_ch="",IF(numberPr="","",numberPr),numberPr_ch)</f>
        <v>84/1</v>
      </c>
      <c r="P9" s="1206"/>
      <c r="Q9" s="1206"/>
      <c r="R9" s="1206"/>
      <c r="S9" s="1206"/>
      <c r="T9" s="1206"/>
      <c r="U9" s="581"/>
      <c r="V9" s="581"/>
      <c r="W9" s="519"/>
      <c r="X9" s="589"/>
      <c r="Y9" s="589"/>
      <c r="Z9" s="589"/>
      <c r="AA9" s="589"/>
      <c r="AB9" s="589"/>
    </row>
    <row r="10" spans="1:28" s="570" customFormat="1" ht="18.75">
      <c r="A10" s="589"/>
      <c r="B10" s="589"/>
      <c r="C10" s="589"/>
      <c r="D10" s="589"/>
      <c r="E10" s="589"/>
      <c r="F10" s="589"/>
      <c r="G10" s="589"/>
      <c r="H10" s="589"/>
      <c r="L10" s="552"/>
      <c r="M10" s="616" t="s">
        <v>502</v>
      </c>
      <c r="N10" s="665"/>
      <c r="O10" s="1206" t="str">
        <f>IF(IstPub_ch="",IF(IstPub="","",IstPub),IstPub_ch)</f>
        <v>www.rst.donland.ru</v>
      </c>
      <c r="P10" s="1206"/>
      <c r="Q10" s="1206"/>
      <c r="R10" s="1206"/>
      <c r="S10" s="1206"/>
      <c r="T10" s="1206"/>
      <c r="U10" s="581"/>
      <c r="V10" s="581"/>
      <c r="W10" s="519"/>
      <c r="X10" s="589"/>
      <c r="Y10" s="589"/>
      <c r="Z10" s="589"/>
      <c r="AA10" s="589"/>
      <c r="AB10" s="589"/>
    </row>
    <row r="11" spans="1:28" s="570" customFormat="1" ht="11.25" hidden="1">
      <c r="A11" s="589"/>
      <c r="B11" s="589"/>
      <c r="C11" s="589"/>
      <c r="D11" s="589"/>
      <c r="E11" s="589"/>
      <c r="F11" s="589"/>
      <c r="G11" s="589"/>
      <c r="H11" s="589"/>
      <c r="L11" s="1230"/>
      <c r="M11" s="1230"/>
      <c r="N11" s="566"/>
      <c r="O11" s="581"/>
      <c r="P11" s="581"/>
      <c r="Q11" s="581"/>
      <c r="R11" s="581"/>
      <c r="S11" s="581"/>
      <c r="T11" s="581"/>
      <c r="U11" s="587" t="s">
        <v>373</v>
      </c>
      <c r="X11" s="589"/>
      <c r="Y11" s="589"/>
      <c r="Z11" s="589"/>
      <c r="AA11" s="589"/>
      <c r="AB11" s="589"/>
    </row>
    <row r="12" spans="1:28">
      <c r="J12" s="529"/>
      <c r="K12" s="529"/>
      <c r="L12" s="524"/>
      <c r="M12" s="524"/>
      <c r="N12" s="502"/>
      <c r="O12" s="1207"/>
      <c r="P12" s="1207"/>
      <c r="Q12" s="1207"/>
      <c r="R12" s="1207"/>
      <c r="S12" s="1207"/>
      <c r="T12" s="1207"/>
      <c r="U12" s="1207"/>
    </row>
    <row r="13" spans="1:28">
      <c r="J13" s="529"/>
      <c r="K13" s="529"/>
      <c r="L13" s="1149" t="s">
        <v>454</v>
      </c>
      <c r="M13" s="1149"/>
      <c r="N13" s="1149"/>
      <c r="O13" s="1149"/>
      <c r="P13" s="1149"/>
      <c r="Q13" s="1149"/>
      <c r="R13" s="1149"/>
      <c r="S13" s="1149"/>
      <c r="T13" s="1149"/>
      <c r="U13" s="1149"/>
      <c r="V13" s="1149"/>
      <c r="W13" s="1149" t="s">
        <v>455</v>
      </c>
    </row>
    <row r="14" spans="1:28" ht="14.25" customHeight="1">
      <c r="J14" s="529"/>
      <c r="K14" s="529"/>
      <c r="L14" s="1213" t="s">
        <v>92</v>
      </c>
      <c r="M14" s="1213" t="s">
        <v>640</v>
      </c>
      <c r="N14" s="660"/>
      <c r="O14" s="1214" t="s">
        <v>642</v>
      </c>
      <c r="P14" s="1215"/>
      <c r="Q14" s="1215"/>
      <c r="R14" s="1215"/>
      <c r="S14" s="1215"/>
      <c r="T14" s="1216"/>
      <c r="U14" s="1224" t="s">
        <v>341</v>
      </c>
      <c r="V14" s="1210" t="s">
        <v>275</v>
      </c>
      <c r="W14" s="1149"/>
    </row>
    <row r="15" spans="1:28" ht="14.25" customHeight="1">
      <c r="J15" s="529"/>
      <c r="K15" s="529"/>
      <c r="L15" s="1213"/>
      <c r="M15" s="1213"/>
      <c r="N15" s="661"/>
      <c r="O15" s="1219" t="s">
        <v>606</v>
      </c>
      <c r="P15" s="1217" t="s">
        <v>271</v>
      </c>
      <c r="Q15" s="1218"/>
      <c r="R15" s="1221" t="s">
        <v>655</v>
      </c>
      <c r="S15" s="1222"/>
      <c r="T15" s="1223"/>
      <c r="U15" s="1225"/>
      <c r="V15" s="1211"/>
      <c r="W15" s="1149"/>
    </row>
    <row r="16" spans="1:28" ht="33.75" customHeight="1">
      <c r="J16" s="529"/>
      <c r="K16" s="529"/>
      <c r="L16" s="1213"/>
      <c r="M16" s="1213"/>
      <c r="N16" s="662"/>
      <c r="O16" s="1220"/>
      <c r="P16" s="535" t="s">
        <v>607</v>
      </c>
      <c r="Q16" s="535" t="s">
        <v>6</v>
      </c>
      <c r="R16" s="536" t="s">
        <v>274</v>
      </c>
      <c r="S16" s="1208" t="s">
        <v>273</v>
      </c>
      <c r="T16" s="1209"/>
      <c r="U16" s="1226"/>
      <c r="V16" s="1212"/>
      <c r="W16" s="1149"/>
    </row>
    <row r="17" spans="1:28">
      <c r="J17" s="529"/>
      <c r="K17" s="569">
        <v>1</v>
      </c>
      <c r="L17" s="646" t="s">
        <v>93</v>
      </c>
      <c r="M17" s="646" t="s">
        <v>49</v>
      </c>
      <c r="N17" s="648" t="str">
        <f ca="1">OFFSET(N17,0,-1)</f>
        <v>2</v>
      </c>
      <c r="O17" s="647">
        <f ca="1">OFFSET(O17,0,-1)+1</f>
        <v>3</v>
      </c>
      <c r="P17" s="647">
        <f ca="1">OFFSET(P17,0,-1)+1</f>
        <v>4</v>
      </c>
      <c r="Q17" s="647">
        <f ca="1">OFFSET(Q17,0,-1)+1</f>
        <v>5</v>
      </c>
      <c r="R17" s="647">
        <f ca="1">OFFSET(R17,0,-1)+1</f>
        <v>6</v>
      </c>
      <c r="S17" s="1231">
        <f ca="1">OFFSET(S17,0,-1)+1</f>
        <v>7</v>
      </c>
      <c r="T17" s="1231"/>
      <c r="U17" s="647">
        <f ca="1">OFFSET(U17,0,-2)+1</f>
        <v>8</v>
      </c>
      <c r="V17" s="648">
        <f ca="1">OFFSET(V17,0,-1)</f>
        <v>8</v>
      </c>
      <c r="W17" s="647">
        <f ca="1">OFFSET(W17,0,-1)+1</f>
        <v>9</v>
      </c>
    </row>
    <row r="18" spans="1:28" ht="22.5">
      <c r="A18" s="1232">
        <v>1</v>
      </c>
      <c r="B18" s="846"/>
      <c r="C18" s="846"/>
      <c r="D18" s="846"/>
      <c r="E18" s="847"/>
      <c r="F18" s="848"/>
      <c r="G18" s="848"/>
      <c r="H18" s="848"/>
      <c r="I18" s="849"/>
      <c r="J18" s="844"/>
      <c r="K18" s="851"/>
      <c r="L18" s="592">
        <f>mergeValue(A18)</f>
        <v>1</v>
      </c>
      <c r="M18" s="640" t="s">
        <v>20</v>
      </c>
      <c r="N18" s="645"/>
      <c r="O18" s="1233"/>
      <c r="P18" s="1233"/>
      <c r="Q18" s="1233"/>
      <c r="R18" s="1233"/>
      <c r="S18" s="1233"/>
      <c r="T18" s="1233"/>
      <c r="U18" s="1233"/>
      <c r="V18" s="1233"/>
      <c r="W18" s="629" t="s">
        <v>477</v>
      </c>
      <c r="Y18" s="588"/>
      <c r="Z18" s="588" t="str">
        <f t="shared" ref="Z18:Z31" si="0">IF(M18="","",M18 )</f>
        <v>Наименование тарифа</v>
      </c>
      <c r="AA18" s="588"/>
      <c r="AB18" s="588"/>
    </row>
    <row r="19" spans="1:28" ht="22.5">
      <c r="A19" s="1232"/>
      <c r="B19" s="1232">
        <v>1</v>
      </c>
      <c r="C19" s="846"/>
      <c r="D19" s="846"/>
      <c r="E19" s="848"/>
      <c r="F19" s="848"/>
      <c r="G19" s="848"/>
      <c r="H19" s="848"/>
      <c r="I19" s="843"/>
      <c r="J19" s="842"/>
      <c r="K19" s="845"/>
      <c r="L19" s="592" t="str">
        <f>mergeValue(A19) &amp;"."&amp; mergeValue(B19)</f>
        <v>1.1</v>
      </c>
      <c r="M19" s="546" t="s">
        <v>16</v>
      </c>
      <c r="N19" s="645"/>
      <c r="O19" s="1233"/>
      <c r="P19" s="1233"/>
      <c r="Q19" s="1233"/>
      <c r="R19" s="1233"/>
      <c r="S19" s="1233"/>
      <c r="T19" s="1233"/>
      <c r="U19" s="1233"/>
      <c r="V19" s="1233"/>
      <c r="W19" s="629" t="s">
        <v>478</v>
      </c>
      <c r="Y19" s="588"/>
      <c r="Z19" s="588" t="str">
        <f t="shared" si="0"/>
        <v>Территория действия тарифа</v>
      </c>
      <c r="AA19" s="588"/>
      <c r="AB19" s="588"/>
    </row>
    <row r="20" spans="1:28" ht="22.5">
      <c r="A20" s="1232"/>
      <c r="B20" s="1232"/>
      <c r="C20" s="1232">
        <v>1</v>
      </c>
      <c r="D20" s="846"/>
      <c r="E20" s="848"/>
      <c r="F20" s="848"/>
      <c r="G20" s="848"/>
      <c r="H20" s="848"/>
      <c r="I20" s="850"/>
      <c r="J20" s="842"/>
      <c r="K20" s="845"/>
      <c r="L20" s="592" t="str">
        <f>mergeValue(A20) &amp;"."&amp; mergeValue(B20)&amp;"."&amp; mergeValue(C20)</f>
        <v>1.1.1</v>
      </c>
      <c r="M20" s="547" t="s">
        <v>7</v>
      </c>
      <c r="N20" s="645"/>
      <c r="O20" s="1233"/>
      <c r="P20" s="1233"/>
      <c r="Q20" s="1233"/>
      <c r="R20" s="1233"/>
      <c r="S20" s="1233"/>
      <c r="T20" s="1233"/>
      <c r="U20" s="1233"/>
      <c r="V20" s="1233"/>
      <c r="W20" s="629" t="s">
        <v>634</v>
      </c>
      <c r="Y20" s="588"/>
      <c r="Z20" s="588" t="str">
        <f t="shared" si="0"/>
        <v xml:space="preserve">Наименование системы теплоснабжения </v>
      </c>
      <c r="AA20" s="588"/>
      <c r="AB20" s="588"/>
    </row>
    <row r="21" spans="1:28" ht="22.5">
      <c r="A21" s="1232"/>
      <c r="B21" s="1232"/>
      <c r="C21" s="1232"/>
      <c r="D21" s="1232">
        <v>1</v>
      </c>
      <c r="E21" s="848"/>
      <c r="F21" s="848"/>
      <c r="G21" s="848"/>
      <c r="H21" s="848"/>
      <c r="I21" s="850"/>
      <c r="J21" s="842"/>
      <c r="K21" s="845"/>
      <c r="L21" s="592" t="str">
        <f>mergeValue(A21) &amp;"."&amp; mergeValue(B21)&amp;"."&amp; mergeValue(C21)&amp;"."&amp; mergeValue(D21)</f>
        <v>1.1.1.1</v>
      </c>
      <c r="M21" s="548" t="s">
        <v>22</v>
      </c>
      <c r="N21" s="645"/>
      <c r="O21" s="1233"/>
      <c r="P21" s="1233"/>
      <c r="Q21" s="1233"/>
      <c r="R21" s="1233"/>
      <c r="S21" s="1233"/>
      <c r="T21" s="1233"/>
      <c r="U21" s="1233"/>
      <c r="V21" s="1233"/>
      <c r="W21" s="629" t="s">
        <v>635</v>
      </c>
      <c r="Y21" s="588"/>
      <c r="Z21" s="588" t="str">
        <f t="shared" si="0"/>
        <v xml:space="preserve">Источник тепловой энергии  </v>
      </c>
      <c r="AA21" s="588"/>
      <c r="AB21" s="588"/>
    </row>
    <row r="22" spans="1:28" ht="101.25">
      <c r="A22" s="1232"/>
      <c r="B22" s="1232"/>
      <c r="C22" s="1232"/>
      <c r="D22" s="1232"/>
      <c r="E22" s="1232">
        <v>1</v>
      </c>
      <c r="F22" s="848"/>
      <c r="G22" s="848"/>
      <c r="H22" s="846">
        <v>1</v>
      </c>
      <c r="I22" s="1232">
        <v>1</v>
      </c>
      <c r="J22" s="848"/>
      <c r="K22" s="853"/>
      <c r="L22" s="592" t="str">
        <f>mergeValue(A22) &amp;"."&amp; mergeValue(B22)&amp;"."&amp; mergeValue(C22)&amp;"."&amp; mergeValue(D22)&amp;"."&amp; mergeValue(E22)</f>
        <v>1.1.1.1.1</v>
      </c>
      <c r="M22" s="554" t="s">
        <v>9</v>
      </c>
      <c r="N22" s="645"/>
      <c r="O22" s="1234"/>
      <c r="P22" s="1234"/>
      <c r="Q22" s="1234"/>
      <c r="R22" s="1234"/>
      <c r="S22" s="1234"/>
      <c r="T22" s="1234"/>
      <c r="U22" s="1234"/>
      <c r="V22" s="1234"/>
      <c r="W22" s="629" t="s">
        <v>639</v>
      </c>
      <c r="Y22" s="588"/>
      <c r="Z22" s="588" t="str">
        <f t="shared" si="0"/>
        <v>Схема подключения теплопотребляющей установки к коллектору источника тепловой энергии</v>
      </c>
      <c r="AA22" s="588"/>
      <c r="AB22" s="588"/>
    </row>
    <row r="23" spans="1:28" ht="90">
      <c r="A23" s="1232"/>
      <c r="B23" s="1232"/>
      <c r="C23" s="1232"/>
      <c r="D23" s="1232"/>
      <c r="E23" s="1232"/>
      <c r="F23" s="1232">
        <v>1</v>
      </c>
      <c r="G23" s="846"/>
      <c r="H23" s="846"/>
      <c r="I23" s="1232"/>
      <c r="J23" s="1232">
        <v>1</v>
      </c>
      <c r="K23" s="854"/>
      <c r="L23" s="592" t="str">
        <f>mergeValue(A23) &amp;"."&amp; mergeValue(B23)&amp;"."&amp; mergeValue(C23)&amp;"."&amp; mergeValue(D23)&amp;"."&amp; mergeValue(E23)&amp;"."&amp; mergeValue(F23)</f>
        <v>1.1.1.1.1.1</v>
      </c>
      <c r="M23" s="555" t="s">
        <v>10</v>
      </c>
      <c r="N23" s="645"/>
      <c r="O23" s="1235"/>
      <c r="P23" s="1236"/>
      <c r="Q23" s="1236"/>
      <c r="R23" s="1236"/>
      <c r="S23" s="1236"/>
      <c r="T23" s="1236"/>
      <c r="U23" s="1236"/>
      <c r="V23" s="1237"/>
      <c r="W23" s="629" t="s">
        <v>637</v>
      </c>
      <c r="Y23" s="588"/>
      <c r="Z23" s="588" t="str">
        <f t="shared" si="0"/>
        <v>Группа потребителей</v>
      </c>
      <c r="AA23" s="588"/>
      <c r="AB23" s="588"/>
    </row>
    <row r="24" spans="1:28" ht="189" customHeight="1">
      <c r="A24" s="1232"/>
      <c r="B24" s="1232"/>
      <c r="C24" s="1232"/>
      <c r="D24" s="1232"/>
      <c r="E24" s="1232"/>
      <c r="F24" s="1232"/>
      <c r="G24" s="846">
        <v>1</v>
      </c>
      <c r="H24" s="846"/>
      <c r="I24" s="1232"/>
      <c r="J24" s="1232"/>
      <c r="K24" s="854">
        <v>1</v>
      </c>
      <c r="L24" s="592" t="str">
        <f>mergeValue(A24) &amp;"."&amp; mergeValue(B24)&amp;"."&amp; mergeValue(C24)&amp;"."&amp; mergeValue(D24)&amp;"."&amp; mergeValue(E24)&amp;"."&amp; mergeValue(F24)&amp;"."&amp; mergeValue(G24)</f>
        <v>1.1.1.1.1.1.1</v>
      </c>
      <c r="M24" s="1068"/>
      <c r="N24" s="645"/>
      <c r="O24" s="562"/>
      <c r="P24" s="562"/>
      <c r="Q24" s="1092"/>
      <c r="R24" s="1227"/>
      <c r="S24" s="1228" t="s">
        <v>84</v>
      </c>
      <c r="T24" s="1227"/>
      <c r="U24" s="1228" t="s">
        <v>85</v>
      </c>
      <c r="V24" s="562"/>
      <c r="W24" s="1203" t="s">
        <v>656</v>
      </c>
      <c r="X24" s="584" t="str">
        <f>strCheckDate(O25:V25)</f>
        <v/>
      </c>
      <c r="Y24" s="588"/>
      <c r="Z24" s="588" t="str">
        <f t="shared" si="0"/>
        <v/>
      </c>
      <c r="AA24" s="588"/>
      <c r="AB24" s="588"/>
    </row>
    <row r="25" spans="1:28" ht="11.25" hidden="1" customHeight="1">
      <c r="A25" s="1232"/>
      <c r="B25" s="1232"/>
      <c r="C25" s="1232"/>
      <c r="D25" s="1232"/>
      <c r="E25" s="1232"/>
      <c r="F25" s="1232"/>
      <c r="G25" s="846"/>
      <c r="H25" s="846"/>
      <c r="I25" s="1232"/>
      <c r="J25" s="1232"/>
      <c r="K25" s="854"/>
      <c r="L25" s="599"/>
      <c r="M25" s="645"/>
      <c r="N25" s="645"/>
      <c r="O25" s="562"/>
      <c r="P25" s="562"/>
      <c r="Q25" s="583" t="str">
        <f>R24 &amp; "-" &amp; T24</f>
        <v>-</v>
      </c>
      <c r="R25" s="1227"/>
      <c r="S25" s="1228"/>
      <c r="T25" s="1227"/>
      <c r="U25" s="1228"/>
      <c r="V25" s="562"/>
      <c r="W25" s="1204"/>
      <c r="Y25" s="588"/>
      <c r="Z25" s="588" t="str">
        <f t="shared" si="0"/>
        <v/>
      </c>
      <c r="AA25" s="588"/>
      <c r="AB25" s="588"/>
    </row>
    <row r="26" spans="1:28" ht="15" customHeight="1">
      <c r="A26" s="1232"/>
      <c r="B26" s="1232"/>
      <c r="C26" s="1232"/>
      <c r="D26" s="1232"/>
      <c r="E26" s="1232"/>
      <c r="F26" s="1232"/>
      <c r="G26" s="848"/>
      <c r="H26" s="846"/>
      <c r="I26" s="1232"/>
      <c r="J26" s="1232"/>
      <c r="K26" s="853"/>
      <c r="L26" s="538"/>
      <c r="M26" s="557" t="s">
        <v>25</v>
      </c>
      <c r="N26" s="564"/>
      <c r="O26" s="564"/>
      <c r="P26" s="564"/>
      <c r="Q26" s="564"/>
      <c r="R26" s="564"/>
      <c r="S26" s="564"/>
      <c r="T26" s="564"/>
      <c r="U26" s="564"/>
      <c r="V26" s="560"/>
      <c r="W26" s="1205"/>
      <c r="Y26" s="588"/>
      <c r="Z26" s="588" t="str">
        <f t="shared" si="0"/>
        <v>Добавить вид теплоносителя (параметры теплоносителя)</v>
      </c>
      <c r="AA26" s="588"/>
      <c r="AB26" s="588"/>
    </row>
    <row r="27" spans="1:28" ht="15" customHeight="1">
      <c r="A27" s="1232"/>
      <c r="B27" s="1232"/>
      <c r="C27" s="1232"/>
      <c r="D27" s="1232"/>
      <c r="E27" s="1232"/>
      <c r="F27" s="848"/>
      <c r="G27" s="848"/>
      <c r="H27" s="846"/>
      <c r="I27" s="1232"/>
      <c r="J27" s="848"/>
      <c r="K27" s="853"/>
      <c r="L27" s="538"/>
      <c r="M27" s="556" t="s">
        <v>11</v>
      </c>
      <c r="N27" s="564"/>
      <c r="O27" s="564"/>
      <c r="P27" s="564"/>
      <c r="Q27" s="564"/>
      <c r="R27" s="564"/>
      <c r="S27" s="564"/>
      <c r="T27" s="564"/>
      <c r="U27" s="563"/>
      <c r="V27" s="564"/>
      <c r="W27" s="664"/>
      <c r="Y27" s="588"/>
      <c r="Z27" s="588" t="str">
        <f t="shared" si="0"/>
        <v>Добавить группу потребителей</v>
      </c>
      <c r="AA27" s="588"/>
      <c r="AB27" s="588"/>
    </row>
    <row r="28" spans="1:28" ht="15" customHeight="1">
      <c r="A28" s="1232"/>
      <c r="B28" s="1232"/>
      <c r="C28" s="1232"/>
      <c r="D28" s="1232"/>
      <c r="E28" s="852"/>
      <c r="F28" s="848"/>
      <c r="G28" s="848"/>
      <c r="H28" s="848"/>
      <c r="I28" s="844"/>
      <c r="J28" s="841"/>
      <c r="K28" s="851"/>
      <c r="L28" s="538"/>
      <c r="M28" s="551" t="s">
        <v>12</v>
      </c>
      <c r="N28" s="564"/>
      <c r="O28" s="564"/>
      <c r="P28" s="564"/>
      <c r="Q28" s="564"/>
      <c r="R28" s="564"/>
      <c r="S28" s="564"/>
      <c r="T28" s="564"/>
      <c r="U28" s="563"/>
      <c r="V28" s="564"/>
      <c r="W28" s="664"/>
      <c r="Y28" s="588"/>
      <c r="Z28" s="588" t="str">
        <f t="shared" si="0"/>
        <v>Добавить схему подключения</v>
      </c>
      <c r="AA28" s="588"/>
      <c r="AB28" s="588"/>
    </row>
    <row r="29" spans="1:28" ht="15" customHeight="1">
      <c r="A29" s="1232"/>
      <c r="B29" s="1232"/>
      <c r="C29" s="1232"/>
      <c r="D29" s="852"/>
      <c r="E29" s="852"/>
      <c r="F29" s="848"/>
      <c r="G29" s="848"/>
      <c r="H29" s="848"/>
      <c r="I29" s="844"/>
      <c r="J29" s="841"/>
      <c r="K29" s="851"/>
      <c r="L29" s="538"/>
      <c r="M29" s="550" t="s">
        <v>17</v>
      </c>
      <c r="N29" s="564"/>
      <c r="O29" s="564"/>
      <c r="P29" s="564"/>
      <c r="Q29" s="564"/>
      <c r="R29" s="564"/>
      <c r="S29" s="564"/>
      <c r="T29" s="564"/>
      <c r="U29" s="563"/>
      <c r="V29" s="564"/>
      <c r="W29" s="664"/>
      <c r="Y29" s="588"/>
      <c r="Z29" s="588" t="str">
        <f t="shared" si="0"/>
        <v>Добавить источник тепловой энергии</v>
      </c>
      <c r="AA29" s="588"/>
      <c r="AB29" s="588"/>
    </row>
    <row r="30" spans="1:28" ht="15" customHeight="1">
      <c r="A30" s="1232"/>
      <c r="B30" s="1232"/>
      <c r="C30" s="852"/>
      <c r="D30" s="852"/>
      <c r="E30" s="852"/>
      <c r="F30" s="852"/>
      <c r="G30" s="857"/>
      <c r="H30" s="844"/>
      <c r="I30" s="855"/>
      <c r="J30" s="841"/>
      <c r="K30" s="856"/>
      <c r="L30" s="538"/>
      <c r="M30" s="549" t="s">
        <v>18</v>
      </c>
      <c r="N30" s="564"/>
      <c r="O30" s="564"/>
      <c r="P30" s="564"/>
      <c r="Q30" s="564"/>
      <c r="R30" s="564"/>
      <c r="S30" s="564"/>
      <c r="T30" s="564"/>
      <c r="U30" s="563"/>
      <c r="V30" s="564"/>
      <c r="W30" s="664"/>
      <c r="Y30" s="588"/>
      <c r="Z30" s="588" t="str">
        <f t="shared" si="0"/>
        <v>Добавить наименование системы теплоснабжения</v>
      </c>
      <c r="AA30" s="588"/>
      <c r="AB30" s="588"/>
    </row>
    <row r="31" spans="1:28" ht="15" customHeight="1">
      <c r="A31" s="1232"/>
      <c r="B31" s="852"/>
      <c r="C31" s="852"/>
      <c r="D31" s="852"/>
      <c r="E31" s="852"/>
      <c r="F31" s="852"/>
      <c r="G31" s="857"/>
      <c r="H31" s="844"/>
      <c r="I31" s="844"/>
      <c r="J31" s="841"/>
      <c r="K31" s="851"/>
      <c r="L31" s="538"/>
      <c r="M31" s="558" t="s">
        <v>19</v>
      </c>
      <c r="N31" s="564"/>
      <c r="O31" s="564"/>
      <c r="P31" s="564"/>
      <c r="Q31" s="564"/>
      <c r="R31" s="564"/>
      <c r="S31" s="564"/>
      <c r="T31" s="564"/>
      <c r="U31" s="563"/>
      <c r="V31" s="564"/>
      <c r="W31" s="664"/>
      <c r="Y31" s="588"/>
      <c r="Z31" s="588" t="str">
        <f t="shared" si="0"/>
        <v>Добавить территорию действия тарифа</v>
      </c>
      <c r="AA31" s="588"/>
      <c r="AB31" s="588"/>
    </row>
    <row r="32" spans="1:28" s="522" customFormat="1" ht="15" customHeight="1">
      <c r="A32" s="840"/>
      <c r="B32" s="840"/>
      <c r="C32" s="840"/>
      <c r="D32" s="840"/>
      <c r="E32" s="840"/>
      <c r="F32" s="840"/>
      <c r="G32" s="840"/>
      <c r="H32" s="840"/>
      <c r="I32" s="840"/>
      <c r="J32" s="840"/>
      <c r="K32" s="840"/>
      <c r="L32" s="492"/>
      <c r="M32" s="565" t="s">
        <v>309</v>
      </c>
      <c r="N32" s="564"/>
      <c r="O32" s="564"/>
      <c r="P32" s="564"/>
      <c r="Q32" s="564"/>
      <c r="R32" s="564"/>
      <c r="S32" s="564"/>
      <c r="T32" s="564"/>
      <c r="U32" s="563"/>
      <c r="V32" s="564"/>
      <c r="W32" s="664"/>
      <c r="X32" s="586"/>
      <c r="Y32" s="586"/>
      <c r="Z32" s="586"/>
      <c r="AA32" s="586"/>
      <c r="AB32" s="586"/>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6" t="s">
        <v>633</v>
      </c>
      <c r="N34" s="1196"/>
      <c r="O34" s="1196"/>
      <c r="P34" s="1196"/>
      <c r="Q34" s="1196"/>
      <c r="R34" s="1196"/>
      <c r="S34" s="1196"/>
      <c r="T34" s="1196"/>
      <c r="U34" s="1196"/>
      <c r="V34" s="1196"/>
      <c r="W34" s="1196"/>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49</v>
      </c>
    </row>
    <row r="2" spans="1:20" ht="22.5">
      <c r="F2" s="1197" t="s">
        <v>492</v>
      </c>
      <c r="G2" s="1198"/>
      <c r="H2" s="1199"/>
      <c r="I2" s="434"/>
    </row>
    <row r="3" spans="1:20" ht="3" customHeight="1"/>
    <row r="4" spans="1:20" s="190" customFormat="1" ht="11.25">
      <c r="A4" s="213"/>
      <c r="B4" s="213"/>
      <c r="C4" s="213"/>
      <c r="D4" s="213"/>
      <c r="F4" s="1149" t="s">
        <v>454</v>
      </c>
      <c r="G4" s="1149"/>
      <c r="H4" s="1149"/>
      <c r="I4" s="1200" t="s">
        <v>455</v>
      </c>
      <c r="J4" s="213"/>
      <c r="K4" s="213"/>
      <c r="L4" s="213"/>
      <c r="M4" s="213"/>
      <c r="N4" s="213"/>
      <c r="O4" s="213"/>
      <c r="P4" s="213"/>
      <c r="Q4" s="213"/>
      <c r="R4" s="213"/>
      <c r="S4" s="213"/>
      <c r="T4" s="213"/>
    </row>
    <row r="5" spans="1:20" s="190" customFormat="1" ht="11.25" customHeight="1">
      <c r="A5" s="213"/>
      <c r="B5" s="213"/>
      <c r="C5" s="213"/>
      <c r="D5" s="213"/>
      <c r="F5" s="317" t="s">
        <v>92</v>
      </c>
      <c r="G5" s="335" t="s">
        <v>457</v>
      </c>
      <c r="H5" s="316" t="s">
        <v>442</v>
      </c>
      <c r="I5" s="1200"/>
      <c r="J5" s="213"/>
      <c r="K5" s="213"/>
      <c r="L5" s="213"/>
      <c r="M5" s="213"/>
      <c r="N5" s="213"/>
      <c r="O5" s="213"/>
      <c r="P5" s="213"/>
      <c r="Q5" s="213"/>
      <c r="R5" s="213"/>
      <c r="S5" s="213"/>
      <c r="T5" s="213"/>
    </row>
    <row r="6" spans="1:20" s="190" customFormat="1" ht="12" customHeight="1">
      <c r="A6" s="213"/>
      <c r="B6" s="213"/>
      <c r="C6" s="213"/>
      <c r="D6" s="213"/>
      <c r="F6" s="318" t="s">
        <v>93</v>
      </c>
      <c r="G6" s="320">
        <v>2</v>
      </c>
      <c r="H6" s="321">
        <v>3</v>
      </c>
      <c r="I6" s="319">
        <v>4</v>
      </c>
      <c r="J6" s="213">
        <v>4</v>
      </c>
      <c r="K6" s="213"/>
      <c r="L6" s="213"/>
      <c r="M6" s="213"/>
      <c r="N6" s="213"/>
      <c r="O6" s="213"/>
      <c r="P6" s="213"/>
      <c r="Q6" s="213"/>
      <c r="R6" s="213"/>
      <c r="S6" s="213"/>
      <c r="T6" s="213"/>
    </row>
    <row r="7" spans="1:20" s="190" customFormat="1" ht="18.75">
      <c r="A7" s="213"/>
      <c r="B7" s="213"/>
      <c r="C7" s="213"/>
      <c r="D7" s="213"/>
      <c r="F7" s="333">
        <v>1</v>
      </c>
      <c r="G7" s="415" t="s">
        <v>493</v>
      </c>
      <c r="H7" s="315" t="str">
        <f>IF(dateCh="","",dateCh)</f>
        <v>27.12.2018</v>
      </c>
      <c r="I7" s="196" t="s">
        <v>494</v>
      </c>
      <c r="J7" s="332"/>
      <c r="K7" s="213"/>
      <c r="L7" s="213"/>
      <c r="M7" s="213"/>
      <c r="N7" s="213"/>
      <c r="O7" s="213"/>
      <c r="P7" s="213"/>
      <c r="Q7" s="213"/>
      <c r="R7" s="213"/>
      <c r="S7" s="213"/>
      <c r="T7" s="213"/>
    </row>
    <row r="8" spans="1:20" s="190" customFormat="1" ht="45">
      <c r="A8" s="1201">
        <v>1</v>
      </c>
      <c r="B8" s="213"/>
      <c r="C8" s="213"/>
      <c r="D8" s="213"/>
      <c r="F8" s="333" t="str">
        <f>"2." &amp;mergeValue(A8)</f>
        <v>2.1</v>
      </c>
      <c r="G8" s="415" t="s">
        <v>495</v>
      </c>
      <c r="H8" s="315"/>
      <c r="I8" s="196" t="s">
        <v>591</v>
      </c>
      <c r="J8" s="332"/>
      <c r="K8" s="213"/>
      <c r="L8" s="213"/>
      <c r="M8" s="213"/>
      <c r="N8" s="213"/>
      <c r="O8" s="213"/>
      <c r="P8" s="213"/>
      <c r="Q8" s="213"/>
      <c r="R8" s="213"/>
      <c r="S8" s="213"/>
      <c r="T8" s="213"/>
    </row>
    <row r="9" spans="1:20" s="190" customFormat="1" ht="22.5">
      <c r="A9" s="1201"/>
      <c r="B9" s="213"/>
      <c r="C9" s="213"/>
      <c r="D9" s="213"/>
      <c r="F9" s="333" t="str">
        <f>"3." &amp;mergeValue(A9)</f>
        <v>3.1</v>
      </c>
      <c r="G9" s="415" t="s">
        <v>496</v>
      </c>
      <c r="H9" s="315"/>
      <c r="I9" s="196" t="s">
        <v>589</v>
      </c>
      <c r="J9" s="332"/>
      <c r="K9" s="213"/>
      <c r="L9" s="213"/>
      <c r="M9" s="213"/>
      <c r="N9" s="213"/>
      <c r="O9" s="213"/>
      <c r="P9" s="213"/>
      <c r="Q9" s="213"/>
      <c r="R9" s="213"/>
      <c r="S9" s="213"/>
      <c r="T9" s="213"/>
    </row>
    <row r="10" spans="1:20" s="190" customFormat="1" ht="22.5">
      <c r="A10" s="1201"/>
      <c r="B10" s="213"/>
      <c r="C10" s="213"/>
      <c r="D10" s="213"/>
      <c r="F10" s="333" t="str">
        <f>"4."&amp;mergeValue(A10)</f>
        <v>4.1</v>
      </c>
      <c r="G10" s="415" t="s">
        <v>497</v>
      </c>
      <c r="H10" s="316" t="s">
        <v>458</v>
      </c>
      <c r="I10" s="196"/>
      <c r="J10" s="332"/>
      <c r="K10" s="213"/>
      <c r="L10" s="213"/>
      <c r="M10" s="213"/>
      <c r="N10" s="213"/>
      <c r="O10" s="213"/>
      <c r="P10" s="213"/>
      <c r="Q10" s="213"/>
      <c r="R10" s="213"/>
      <c r="S10" s="213"/>
      <c r="T10" s="213"/>
    </row>
    <row r="11" spans="1:20" s="190" customFormat="1" ht="18.75">
      <c r="A11" s="1201"/>
      <c r="B11" s="1201">
        <v>1</v>
      </c>
      <c r="C11" s="342"/>
      <c r="D11" s="342"/>
      <c r="F11" s="333" t="str">
        <f>"4."&amp;mergeValue(A11) &amp;"."&amp;mergeValue(B11)</f>
        <v>4.1.1</v>
      </c>
      <c r="G11" s="322" t="s">
        <v>593</v>
      </c>
      <c r="H11" s="315" t="str">
        <f>IF(region_name="","",region_name)</f>
        <v>Ростовская область</v>
      </c>
      <c r="I11" s="196" t="s">
        <v>500</v>
      </c>
      <c r="J11" s="332"/>
      <c r="K11" s="213"/>
      <c r="L11" s="213"/>
      <c r="M11" s="213"/>
      <c r="N11" s="213"/>
      <c r="O11" s="213"/>
      <c r="P11" s="213"/>
      <c r="Q11" s="213"/>
      <c r="R11" s="213"/>
      <c r="S11" s="213"/>
      <c r="T11" s="213"/>
    </row>
    <row r="12" spans="1:20" s="190" customFormat="1" ht="22.5">
      <c r="A12" s="1201"/>
      <c r="B12" s="1201"/>
      <c r="C12" s="1201">
        <v>1</v>
      </c>
      <c r="D12" s="342"/>
      <c r="F12" s="333" t="str">
        <f>"4."&amp;mergeValue(A12) &amp;"."&amp;mergeValue(B12)&amp;"."&amp;mergeValue(C12)</f>
        <v>4.1.1.1</v>
      </c>
      <c r="G12" s="339" t="s">
        <v>498</v>
      </c>
      <c r="H12" s="315"/>
      <c r="I12" s="196" t="s">
        <v>501</v>
      </c>
      <c r="J12" s="332"/>
      <c r="K12" s="213"/>
      <c r="L12" s="213"/>
      <c r="M12" s="213"/>
      <c r="N12" s="213"/>
      <c r="O12" s="213"/>
      <c r="P12" s="213"/>
      <c r="Q12" s="213"/>
      <c r="R12" s="213"/>
      <c r="S12" s="213"/>
      <c r="T12" s="213"/>
    </row>
    <row r="13" spans="1:20" s="190" customFormat="1" ht="39" customHeight="1">
      <c r="A13" s="1201"/>
      <c r="B13" s="1201"/>
      <c r="C13" s="1201"/>
      <c r="D13" s="342">
        <v>1</v>
      </c>
      <c r="F13" s="333" t="str">
        <f>"4."&amp;mergeValue(A13) &amp;"."&amp;mergeValue(B13)&amp;"."&amp;mergeValue(C13)&amp;"."&amp;mergeValue(D13)</f>
        <v>4.1.1.1.1</v>
      </c>
      <c r="G13" s="418" t="s">
        <v>499</v>
      </c>
      <c r="H13" s="315"/>
      <c r="I13" s="1202" t="s">
        <v>592</v>
      </c>
      <c r="J13" s="332"/>
      <c r="K13" s="213"/>
      <c r="L13" s="213"/>
      <c r="M13" s="213"/>
      <c r="N13" s="213"/>
      <c r="O13" s="213"/>
      <c r="P13" s="213"/>
      <c r="Q13" s="213"/>
      <c r="R13" s="213"/>
      <c r="S13" s="213"/>
      <c r="T13" s="213"/>
    </row>
    <row r="14" spans="1:20" s="190" customFormat="1" ht="18.75">
      <c r="A14" s="1201"/>
      <c r="B14" s="1201"/>
      <c r="C14" s="1201"/>
      <c r="D14" s="342"/>
      <c r="F14" s="336"/>
      <c r="G14" s="150" t="s">
        <v>4</v>
      </c>
      <c r="H14" s="341"/>
      <c r="I14" s="1202"/>
      <c r="J14" s="332"/>
      <c r="K14" s="213"/>
      <c r="L14" s="213"/>
      <c r="M14" s="213"/>
      <c r="N14" s="213"/>
      <c r="O14" s="213"/>
      <c r="P14" s="213"/>
      <c r="Q14" s="213"/>
      <c r="R14" s="213"/>
      <c r="S14" s="213"/>
      <c r="T14" s="213"/>
    </row>
    <row r="15" spans="1:20" s="190" customFormat="1" ht="18.75">
      <c r="A15" s="1201"/>
      <c r="B15" s="1201"/>
      <c r="C15" s="342"/>
      <c r="D15" s="342"/>
      <c r="F15" s="419"/>
      <c r="G15" s="195" t="s">
        <v>403</v>
      </c>
      <c r="H15" s="420"/>
      <c r="I15" s="421"/>
      <c r="J15" s="332"/>
      <c r="K15" s="213"/>
      <c r="L15" s="213"/>
      <c r="M15" s="213"/>
      <c r="N15" s="213"/>
      <c r="O15" s="213"/>
      <c r="P15" s="213"/>
      <c r="Q15" s="213"/>
      <c r="R15" s="213"/>
      <c r="S15" s="213"/>
      <c r="T15" s="213"/>
    </row>
    <row r="16" spans="1:20" s="190" customFormat="1" ht="18.75">
      <c r="A16" s="1201"/>
      <c r="B16" s="213"/>
      <c r="C16" s="213"/>
      <c r="D16" s="213"/>
      <c r="F16" s="336"/>
      <c r="G16" s="155" t="s">
        <v>507</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506</v>
      </c>
      <c r="H17" s="337"/>
      <c r="I17" s="338"/>
      <c r="J17" s="332"/>
      <c r="K17" s="213"/>
      <c r="L17" s="213"/>
      <c r="M17" s="213"/>
      <c r="N17" s="213"/>
      <c r="O17" s="213"/>
      <c r="P17" s="213"/>
      <c r="Q17" s="213"/>
      <c r="R17" s="213"/>
      <c r="S17" s="213"/>
      <c r="T17" s="213"/>
    </row>
    <row r="18" spans="1:20" s="324" customFormat="1" ht="3" customHeight="1">
      <c r="A18" s="325"/>
      <c r="B18" s="325"/>
      <c r="C18" s="325"/>
      <c r="D18" s="325"/>
      <c r="F18" s="343"/>
      <c r="G18" s="344"/>
      <c r="H18" s="345"/>
      <c r="I18" s="346"/>
      <c r="J18" s="325"/>
      <c r="K18" s="325"/>
      <c r="L18" s="325"/>
      <c r="M18" s="325"/>
      <c r="N18" s="325"/>
      <c r="O18" s="325"/>
      <c r="P18" s="325"/>
      <c r="Q18" s="325"/>
      <c r="R18" s="325"/>
      <c r="S18" s="325"/>
      <c r="T18" s="325"/>
    </row>
    <row r="19" spans="1:20" s="324" customFormat="1" ht="15" customHeight="1">
      <c r="A19" s="325"/>
      <c r="B19" s="325"/>
      <c r="C19" s="325"/>
      <c r="D19" s="325"/>
      <c r="F19" s="323"/>
      <c r="G19" s="1196" t="s">
        <v>594</v>
      </c>
      <c r="H19" s="1196"/>
      <c r="I19" s="225"/>
      <c r="J19" s="325"/>
      <c r="K19" s="325"/>
      <c r="L19" s="325"/>
      <c r="M19" s="325"/>
      <c r="N19" s="325"/>
      <c r="O19" s="325"/>
      <c r="P19" s="325"/>
      <c r="Q19" s="325"/>
      <c r="R19" s="325"/>
      <c r="S19" s="325"/>
      <c r="T19" s="325"/>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vt:lpstr>
      <vt:lpstr>Форма 4.2.4 | Т-подкл</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add_CT_13</vt:lpstr>
      <vt:lpstr>add_CT_2</vt:lpstr>
      <vt:lpstr>add_CT_3</vt:lpstr>
      <vt:lpstr>add_CT_3_i</vt:lpstr>
      <vt:lpstr>add_CT_4</vt:lpstr>
      <vt:lpstr>add_CT_5</vt:lpstr>
      <vt:lpstr>add_CT_6</vt:lpstr>
      <vt:lpstr>add_CT_7</vt:lpstr>
      <vt:lpstr>add_CT_8</vt:lpstr>
      <vt:lpstr>add_CT_9</vt:lpstr>
      <vt:lpstr>add_MO_1</vt:lpstr>
      <vt:lpstr>add_MO_13</vt:lpstr>
      <vt:lpstr>add_MO_2</vt:lpstr>
      <vt:lpstr>add_MO_3</vt:lpstr>
      <vt:lpstr>add_MO_3_i</vt:lpstr>
      <vt:lpstr>add_MO_4</vt:lpstr>
      <vt:lpstr>add_MO_5</vt:lpstr>
      <vt:lpstr>add_MO_6</vt:lpstr>
      <vt:lpstr>add_MO_7</vt:lpstr>
      <vt:lpstr>add_MO_8</vt:lpstr>
      <vt:lpstr>add_MO_9</vt:lpstr>
      <vt:lpstr>add_MO_List05_1</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add_Rate_13</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add_Warm_13</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nataliya.liziakina</cp:lastModifiedBy>
  <cp:lastPrinted>2013-08-29T08:11:20Z</cp:lastPrinted>
  <dcterms:created xsi:type="dcterms:W3CDTF">2004-05-21T07:18:45Z</dcterms:created>
  <dcterms:modified xsi:type="dcterms:W3CDTF">2018-12-28T06:59:29Z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